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 " sheetId="1" r:id="rId1"/>
    <sheet name="Sheet1" sheetId="2" r:id="rId2"/>
  </sheets>
  <definedNames>
    <definedName name="_xlnm.Print_Titles" localSheetId="0">'1 '!$2:$2</definedName>
  </definedNames>
  <calcPr fullCalcOnLoad="1"/>
</workbook>
</file>

<file path=xl/sharedStrings.xml><?xml version="1.0" encoding="utf-8"?>
<sst xmlns="http://schemas.openxmlformats.org/spreadsheetml/2006/main" count="334" uniqueCount="219">
  <si>
    <t>2024年度休宁县中小学新任教师公开招聘专业测试及总成绩表</t>
  </si>
  <si>
    <t>序号</t>
  </si>
  <si>
    <t>岗位代码</t>
  </si>
  <si>
    <t>岗位名称</t>
  </si>
  <si>
    <t>准考证号</t>
  </si>
  <si>
    <t>最终笔试成绩</t>
  </si>
  <si>
    <t>笔试折合成绩</t>
  </si>
  <si>
    <t>专业测试成绩</t>
  </si>
  <si>
    <t>面试折合成绩</t>
  </si>
  <si>
    <t>总成绩</t>
  </si>
  <si>
    <t>高中语文</t>
  </si>
  <si>
    <t>缺考</t>
  </si>
  <si>
    <t>/</t>
  </si>
  <si>
    <t>高中物理</t>
  </si>
  <si>
    <t>高中生物</t>
  </si>
  <si>
    <t>高中地理</t>
  </si>
  <si>
    <t>高中政治</t>
  </si>
  <si>
    <t>高中化学</t>
  </si>
  <si>
    <t>初中语文</t>
  </si>
  <si>
    <t>34102208</t>
  </si>
  <si>
    <t>初中物理</t>
  </si>
  <si>
    <t>初中道德
与法治</t>
  </si>
  <si>
    <t>243410020918</t>
  </si>
  <si>
    <t>243410020916</t>
  </si>
  <si>
    <t>243410020915</t>
  </si>
  <si>
    <t>34102210</t>
  </si>
  <si>
    <t>初中历史</t>
  </si>
  <si>
    <t>2023年度休宁县中小学新任教师公开招聘专业测试及总成绩表</t>
  </si>
  <si>
    <t>潘诗卉</t>
  </si>
  <si>
    <t>34102201-高中数学(休宁县教育局)</t>
  </si>
  <si>
    <t>233410030704</t>
  </si>
  <si>
    <t>程学雯</t>
  </si>
  <si>
    <t>233410030706</t>
  </si>
  <si>
    <t>邓泽杰</t>
  </si>
  <si>
    <t>233410030701</t>
  </si>
  <si>
    <t>后骁</t>
  </si>
  <si>
    <t>34102202-高中物理(休宁县教育局)</t>
  </si>
  <si>
    <t>233410032115</t>
  </si>
  <si>
    <t>徐欣</t>
  </si>
  <si>
    <t>233410032114</t>
  </si>
  <si>
    <t>曹璐</t>
  </si>
  <si>
    <t>34102203-初中数学(休宁县教育局)</t>
  </si>
  <si>
    <t>233410030803</t>
  </si>
  <si>
    <t>方吴苑</t>
  </si>
  <si>
    <t>233410030801</t>
  </si>
  <si>
    <t>王磊</t>
  </si>
  <si>
    <t>233410030715</t>
  </si>
  <si>
    <t>陆成焜</t>
  </si>
  <si>
    <t>233410030811</t>
  </si>
  <si>
    <t>任志强</t>
  </si>
  <si>
    <t>233410030808</t>
  </si>
  <si>
    <t>孙倍倍</t>
  </si>
  <si>
    <t>233410030720</t>
  </si>
  <si>
    <t>吴伟煌</t>
  </si>
  <si>
    <t>233410030805</t>
  </si>
  <si>
    <t>章璇</t>
  </si>
  <si>
    <t>233410030722</t>
  </si>
  <si>
    <t>方灵灵</t>
  </si>
  <si>
    <t>233410030725</t>
  </si>
  <si>
    <t>王建煌</t>
  </si>
  <si>
    <t>233410030710</t>
  </si>
  <si>
    <t>丁慧玥</t>
  </si>
  <si>
    <t>233410030707</t>
  </si>
  <si>
    <t>程佳</t>
  </si>
  <si>
    <t>233410030723</t>
  </si>
  <si>
    <t>周鑫</t>
  </si>
  <si>
    <t>34102204-初中物理(休宁县教育局)</t>
  </si>
  <si>
    <t>233410032118</t>
  </si>
  <si>
    <t>叶行宇</t>
  </si>
  <si>
    <t>34102205-初中地理(休宁县教育局)</t>
  </si>
  <si>
    <t>233410032507</t>
  </si>
  <si>
    <t>吴珺</t>
  </si>
  <si>
    <t>233410032506</t>
  </si>
  <si>
    <t>马钰</t>
  </si>
  <si>
    <t>233410032501</t>
  </si>
  <si>
    <t>洪梦婷</t>
  </si>
  <si>
    <t>34102206-初中历史(休宁县教育局)</t>
  </si>
  <si>
    <t>233410032402</t>
  </si>
  <si>
    <t>李茜茜</t>
  </si>
  <si>
    <t>233410032404</t>
  </si>
  <si>
    <t>方园</t>
  </si>
  <si>
    <t>233410032405</t>
  </si>
  <si>
    <t>胡一凡</t>
  </si>
  <si>
    <t>34102207-初中生物(休宁县教育局)</t>
  </si>
  <si>
    <t>233410032718</t>
  </si>
  <si>
    <t>何舒乐</t>
  </si>
  <si>
    <t>233410032722</t>
  </si>
  <si>
    <t>胡丹阳</t>
  </si>
  <si>
    <t>34102208-初中政治(休宁县教育局)</t>
  </si>
  <si>
    <t>233410032618</t>
  </si>
  <si>
    <t>徐慧妹</t>
  </si>
  <si>
    <t>233410032619</t>
  </si>
  <si>
    <t>陈媛</t>
  </si>
  <si>
    <t>233410032617</t>
  </si>
  <si>
    <t>李祥祥</t>
  </si>
  <si>
    <t>34102209-初中体育(休宁县教育局)</t>
  </si>
  <si>
    <t>233410031226</t>
  </si>
  <si>
    <t>刘伟</t>
  </si>
  <si>
    <t>233410031227</t>
  </si>
  <si>
    <t>程伟英</t>
  </si>
  <si>
    <t>233410031229</t>
  </si>
  <si>
    <t>骆燕宁</t>
  </si>
  <si>
    <t>34102210-小学语文(休宁县教育局)</t>
  </si>
  <si>
    <t>233410012027</t>
  </si>
  <si>
    <t>叶静</t>
  </si>
  <si>
    <t>233410011924</t>
  </si>
  <si>
    <t>刘秀秀</t>
  </si>
  <si>
    <t>233410012207</t>
  </si>
  <si>
    <t>蒋书佳</t>
  </si>
  <si>
    <t>233410011827</t>
  </si>
  <si>
    <t>张冬梅</t>
  </si>
  <si>
    <t>233410012012</t>
  </si>
  <si>
    <t>叶玲</t>
  </si>
  <si>
    <t>233410012104</t>
  </si>
  <si>
    <t>许辉</t>
  </si>
  <si>
    <t>233410012208</t>
  </si>
  <si>
    <t>崔婷婷</t>
  </si>
  <si>
    <t>233410012014</t>
  </si>
  <si>
    <t>查红玉</t>
  </si>
  <si>
    <t>233410012103</t>
  </si>
  <si>
    <t>刘倩影</t>
  </si>
  <si>
    <t>233410012123</t>
  </si>
  <si>
    <t>田云</t>
  </si>
  <si>
    <t>233410011916</t>
  </si>
  <si>
    <t>应海英</t>
  </si>
  <si>
    <t>233410011829</t>
  </si>
  <si>
    <t>刘芯雅</t>
  </si>
  <si>
    <t>233410012025</t>
  </si>
  <si>
    <t>程小娟</t>
  </si>
  <si>
    <t>233410012119</t>
  </si>
  <si>
    <t>王芳玲</t>
  </si>
  <si>
    <t>233410012209</t>
  </si>
  <si>
    <t>王静</t>
  </si>
  <si>
    <t>34102211-小学数学A(休宁县教育局)</t>
  </si>
  <si>
    <t>233410013812</t>
  </si>
  <si>
    <t>郑淑玲</t>
  </si>
  <si>
    <t>233410013921</t>
  </si>
  <si>
    <t>李曼</t>
  </si>
  <si>
    <t>233410013913</t>
  </si>
  <si>
    <t>胡语霜</t>
  </si>
  <si>
    <t>233410013809</t>
  </si>
  <si>
    <t>章菲菲</t>
  </si>
  <si>
    <t>233410013925</t>
  </si>
  <si>
    <t>方月圆</t>
  </si>
  <si>
    <t>233410013805</t>
  </si>
  <si>
    <t>程美凤</t>
  </si>
  <si>
    <t>233410013804</t>
  </si>
  <si>
    <t>周玉鸽</t>
  </si>
  <si>
    <t>233410013828</t>
  </si>
  <si>
    <t>卢慧芬</t>
  </si>
  <si>
    <t>233410013822</t>
  </si>
  <si>
    <t>陈梦</t>
  </si>
  <si>
    <t>233410013725</t>
  </si>
  <si>
    <t>黄俊辰</t>
  </si>
  <si>
    <t>233410013908</t>
  </si>
  <si>
    <t>倪芳琪</t>
  </si>
  <si>
    <t>233410013817</t>
  </si>
  <si>
    <t>张璐媚</t>
  </si>
  <si>
    <t>34102212-小学数学B(休宁县教育局)</t>
  </si>
  <si>
    <t>233410014109</t>
  </si>
  <si>
    <t>王彩云</t>
  </si>
  <si>
    <t>233410014201</t>
  </si>
  <si>
    <t>王金梦</t>
  </si>
  <si>
    <t>233410014124</t>
  </si>
  <si>
    <t>张冬冬</t>
  </si>
  <si>
    <t>233410014111</t>
  </si>
  <si>
    <t>江逾</t>
  </si>
  <si>
    <t>233410014001</t>
  </si>
  <si>
    <t>姜丽</t>
  </si>
  <si>
    <t>233410014206</t>
  </si>
  <si>
    <t>项秀云</t>
  </si>
  <si>
    <t>233410014120</t>
  </si>
  <si>
    <t>郑晓丽</t>
  </si>
  <si>
    <t>233410014017</t>
  </si>
  <si>
    <t>李晨晖</t>
  </si>
  <si>
    <t>233410014205</t>
  </si>
  <si>
    <t>233410014025</t>
  </si>
  <si>
    <t>吴双双</t>
  </si>
  <si>
    <t>233410014012</t>
  </si>
  <si>
    <t>汪小红</t>
  </si>
  <si>
    <t>34102213-小学英语(休宁县教育局)</t>
  </si>
  <si>
    <t>233410020514</t>
  </si>
  <si>
    <t>李佳颀</t>
  </si>
  <si>
    <t>233410020530</t>
  </si>
  <si>
    <t>孙玲玲</t>
  </si>
  <si>
    <t>233410020710</t>
  </si>
  <si>
    <t>陈若茹</t>
  </si>
  <si>
    <t>233410020606</t>
  </si>
  <si>
    <t>侯伦能</t>
  </si>
  <si>
    <t>233410020519</t>
  </si>
  <si>
    <t>詹伦莹</t>
  </si>
  <si>
    <t>233410020702</t>
  </si>
  <si>
    <t>汪瑜</t>
  </si>
  <si>
    <t>233410020624</t>
  </si>
  <si>
    <t>周晓彤</t>
  </si>
  <si>
    <t>233410020429</t>
  </si>
  <si>
    <t>郑婧</t>
  </si>
  <si>
    <t>233410020629</t>
  </si>
  <si>
    <t>王林辉</t>
  </si>
  <si>
    <t>34102214-小学体育(休宁县教育局)</t>
  </si>
  <si>
    <t>233410022428</t>
  </si>
  <si>
    <t>张可玉</t>
  </si>
  <si>
    <t>233410022422</t>
  </si>
  <si>
    <t>任秀芝</t>
  </si>
  <si>
    <t>233410022420</t>
  </si>
  <si>
    <t>阳慧婷</t>
  </si>
  <si>
    <t>34102215-小学美术(休宁县教育局)</t>
  </si>
  <si>
    <t>233410021710</t>
  </si>
  <si>
    <t>刘茗</t>
  </si>
  <si>
    <t>233410021705</t>
  </si>
  <si>
    <t>吴雯菲</t>
  </si>
  <si>
    <t>233410021629</t>
  </si>
  <si>
    <t>程翠敏</t>
  </si>
  <si>
    <t>34102216-小学音乐(休宁县教育局)</t>
  </si>
  <si>
    <t>233410021928</t>
  </si>
  <si>
    <t>吴金超</t>
  </si>
  <si>
    <t>233410021919</t>
  </si>
  <si>
    <t>王晨</t>
  </si>
  <si>
    <t>233410021915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</si>
</sst>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  <numFmt numFmtId="179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b/>
      <sz val="14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b/>
      <sz val="14"/>
      <color rgb="FFFF0000"/>
      <name val="Calibri"/>
      <family val="0"/>
    </font>
    <font>
      <b/>
      <sz val="11"/>
      <color rgb="FFFF0000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30" fillId="0" borderId="0" xfId="0" applyNumberFormat="1" applyFont="1" applyAlignment="1">
      <alignment horizontal="center" vertical="center"/>
    </xf>
    <xf numFmtId="178" fontId="3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46" fillId="0" borderId="9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/>
    </xf>
    <xf numFmtId="178" fontId="47" fillId="0" borderId="10" xfId="0" applyNumberFormat="1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center" vertical="center" wrapText="1"/>
    </xf>
    <xf numFmtId="177" fontId="48" fillId="0" borderId="11" xfId="0" applyNumberFormat="1" applyFont="1" applyBorder="1" applyAlignment="1">
      <alignment horizontal="center" vertical="center" wrapText="1"/>
    </xf>
    <xf numFmtId="178" fontId="48" fillId="0" borderId="11" xfId="0" applyNumberFormat="1" applyFont="1" applyBorder="1" applyAlignment="1">
      <alignment horizontal="center" vertical="center" wrapText="1"/>
    </xf>
    <xf numFmtId="179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30" fillId="0" borderId="11" xfId="0" applyNumberFormat="1" applyFont="1" applyBorder="1" applyAlignment="1">
      <alignment horizontal="center" vertical="center"/>
    </xf>
    <xf numFmtId="178" fontId="30" fillId="0" borderId="11" xfId="0" applyNumberFormat="1" applyFont="1" applyBorder="1" applyAlignment="1">
      <alignment horizontal="center" vertical="center"/>
    </xf>
    <xf numFmtId="178" fontId="30" fillId="0" borderId="11" xfId="0" applyNumberFormat="1" applyFont="1" applyBorder="1" applyAlignment="1">
      <alignment horizontal="center" vertical="center"/>
    </xf>
    <xf numFmtId="176" fontId="4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176" fontId="41" fillId="0" borderId="11" xfId="0" applyNumberFormat="1" applyFont="1" applyFill="1" applyBorder="1" applyAlignment="1">
      <alignment horizontal="center" vertical="center" wrapText="1"/>
    </xf>
    <xf numFmtId="1" fontId="51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13.5" customHeight="1"/>
  <cols>
    <col min="1" max="1" width="5.57421875" style="19" customWidth="1"/>
    <col min="2" max="2" width="14.57421875" style="0" customWidth="1"/>
    <col min="3" max="3" width="18.28125" style="0" customWidth="1"/>
    <col min="4" max="4" width="14.140625" style="0" customWidth="1"/>
    <col min="5" max="6" width="9.421875" style="0" customWidth="1"/>
    <col min="7" max="8" width="10.140625" style="4" customWidth="1"/>
    <col min="9" max="9" width="9.28125" style="4" customWidth="1"/>
  </cols>
  <sheetData>
    <row r="1" spans="1:9" ht="34.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</row>
    <row r="2" spans="1:9" ht="33.75" customHeight="1">
      <c r="A2" s="22" t="s">
        <v>1</v>
      </c>
      <c r="B2" s="23" t="s">
        <v>2</v>
      </c>
      <c r="C2" s="23" t="s">
        <v>3</v>
      </c>
      <c r="D2" s="24" t="s">
        <v>4</v>
      </c>
      <c r="E2" s="25" t="s">
        <v>5</v>
      </c>
      <c r="F2" s="25" t="s">
        <v>6</v>
      </c>
      <c r="G2" s="26" t="s">
        <v>7</v>
      </c>
      <c r="H2" s="26" t="s">
        <v>8</v>
      </c>
      <c r="I2" s="33" t="s">
        <v>9</v>
      </c>
    </row>
    <row r="3" spans="1:9" ht="19.5" customHeight="1">
      <c r="A3" s="27">
        <v>1</v>
      </c>
      <c r="B3" s="28" t="str">
        <f aca="true" t="shared" si="0" ref="B3:B11">"34102201"</f>
        <v>34102201</v>
      </c>
      <c r="C3" s="28" t="s">
        <v>10</v>
      </c>
      <c r="D3" s="28" t="str">
        <f>"243410021629"</f>
        <v>243410021629</v>
      </c>
      <c r="E3" s="29">
        <v>84.4</v>
      </c>
      <c r="F3" s="30">
        <f>ROUND((E3/1.2*0.4),2)</f>
        <v>28.13</v>
      </c>
      <c r="G3" s="31">
        <v>81.3</v>
      </c>
      <c r="H3" s="32">
        <f>ROUND((G3*0.6),2)</f>
        <v>48.78</v>
      </c>
      <c r="I3" s="34">
        <f>ROUND((F3+H3),2)</f>
        <v>76.91</v>
      </c>
    </row>
    <row r="4" spans="1:9" ht="19.5" customHeight="1">
      <c r="A4" s="27">
        <v>2</v>
      </c>
      <c r="B4" s="28" t="str">
        <f t="shared" si="0"/>
        <v>34102201</v>
      </c>
      <c r="C4" s="28" t="s">
        <v>10</v>
      </c>
      <c r="D4" s="28" t="str">
        <f>"243410021615"</f>
        <v>243410021615</v>
      </c>
      <c r="E4" s="29">
        <v>80.8</v>
      </c>
      <c r="F4" s="30">
        <f aca="true" t="shared" si="1" ref="F4:F35">ROUND((E4/1.2*0.4),2)</f>
        <v>26.93</v>
      </c>
      <c r="G4" s="31">
        <v>78.92</v>
      </c>
      <c r="H4" s="32">
        <f aca="true" t="shared" si="2" ref="H4:H35">ROUND((G4*0.6),2)</f>
        <v>47.35</v>
      </c>
      <c r="I4" s="34">
        <f aca="true" t="shared" si="3" ref="I4:I35">ROUND((F4+H4),2)</f>
        <v>74.28</v>
      </c>
    </row>
    <row r="5" spans="1:9" ht="19.5" customHeight="1">
      <c r="A5" s="27">
        <v>3</v>
      </c>
      <c r="B5" s="28" t="str">
        <f t="shared" si="0"/>
        <v>34102201</v>
      </c>
      <c r="C5" s="28" t="s">
        <v>10</v>
      </c>
      <c r="D5" s="28" t="str">
        <f>"243410021627"</f>
        <v>243410021627</v>
      </c>
      <c r="E5" s="29">
        <v>79.2</v>
      </c>
      <c r="F5" s="30">
        <f t="shared" si="1"/>
        <v>26.4</v>
      </c>
      <c r="G5" s="31" t="s">
        <v>11</v>
      </c>
      <c r="H5" s="32" t="s">
        <v>11</v>
      </c>
      <c r="I5" s="34" t="s">
        <v>12</v>
      </c>
    </row>
    <row r="6" spans="1:9" ht="19.5" customHeight="1">
      <c r="A6" s="27">
        <v>4</v>
      </c>
      <c r="B6" s="28" t="str">
        <f t="shared" si="0"/>
        <v>34102201</v>
      </c>
      <c r="C6" s="28" t="s">
        <v>10</v>
      </c>
      <c r="D6" s="28" t="str">
        <f>"243410021625"</f>
        <v>243410021625</v>
      </c>
      <c r="E6" s="29">
        <v>78.4</v>
      </c>
      <c r="F6" s="30">
        <f t="shared" si="1"/>
        <v>26.13</v>
      </c>
      <c r="G6" s="31">
        <v>81.24</v>
      </c>
      <c r="H6" s="32">
        <f t="shared" si="2"/>
        <v>48.74</v>
      </c>
      <c r="I6" s="34">
        <f t="shared" si="3"/>
        <v>74.87</v>
      </c>
    </row>
    <row r="7" spans="1:9" ht="19.5" customHeight="1">
      <c r="A7" s="27">
        <v>5</v>
      </c>
      <c r="B7" s="28" t="str">
        <f t="shared" si="0"/>
        <v>34102201</v>
      </c>
      <c r="C7" s="28" t="s">
        <v>10</v>
      </c>
      <c r="D7" s="28" t="str">
        <f>"243410021630"</f>
        <v>243410021630</v>
      </c>
      <c r="E7" s="29">
        <v>73.9</v>
      </c>
      <c r="F7" s="30">
        <f t="shared" si="1"/>
        <v>24.63</v>
      </c>
      <c r="G7" s="31">
        <v>79.32</v>
      </c>
      <c r="H7" s="32">
        <f t="shared" si="2"/>
        <v>47.59</v>
      </c>
      <c r="I7" s="34">
        <f t="shared" si="3"/>
        <v>72.22</v>
      </c>
    </row>
    <row r="8" spans="1:9" ht="19.5" customHeight="1">
      <c r="A8" s="27">
        <v>6</v>
      </c>
      <c r="B8" s="28" t="str">
        <f t="shared" si="0"/>
        <v>34102201</v>
      </c>
      <c r="C8" s="28" t="s">
        <v>10</v>
      </c>
      <c r="D8" s="28" t="str">
        <f>"243410021622"</f>
        <v>243410021622</v>
      </c>
      <c r="E8" s="29">
        <v>73.1</v>
      </c>
      <c r="F8" s="30">
        <f t="shared" si="1"/>
        <v>24.37</v>
      </c>
      <c r="G8" s="31">
        <v>79.46</v>
      </c>
      <c r="H8" s="32">
        <f t="shared" si="2"/>
        <v>47.68</v>
      </c>
      <c r="I8" s="34">
        <f t="shared" si="3"/>
        <v>72.05</v>
      </c>
    </row>
    <row r="9" spans="1:9" ht="19.5" customHeight="1">
      <c r="A9" s="27">
        <v>7</v>
      </c>
      <c r="B9" s="28" t="str">
        <f t="shared" si="0"/>
        <v>34102201</v>
      </c>
      <c r="C9" s="28" t="s">
        <v>10</v>
      </c>
      <c r="D9" s="28" t="str">
        <f>"243410021623"</f>
        <v>243410021623</v>
      </c>
      <c r="E9" s="29">
        <v>71.5</v>
      </c>
      <c r="F9" s="30">
        <f t="shared" si="1"/>
        <v>23.83</v>
      </c>
      <c r="G9" s="31">
        <v>75.98</v>
      </c>
      <c r="H9" s="32">
        <f t="shared" si="2"/>
        <v>45.59</v>
      </c>
      <c r="I9" s="34">
        <f t="shared" si="3"/>
        <v>69.42</v>
      </c>
    </row>
    <row r="10" spans="1:9" ht="19.5" customHeight="1">
      <c r="A10" s="27">
        <v>8</v>
      </c>
      <c r="B10" s="28" t="str">
        <f t="shared" si="0"/>
        <v>34102201</v>
      </c>
      <c r="C10" s="28" t="s">
        <v>10</v>
      </c>
      <c r="D10" s="28" t="str">
        <f>"243410021701"</f>
        <v>243410021701</v>
      </c>
      <c r="E10" s="29">
        <v>71.5</v>
      </c>
      <c r="F10" s="30">
        <f t="shared" si="1"/>
        <v>23.83</v>
      </c>
      <c r="G10" s="31">
        <v>75.1</v>
      </c>
      <c r="H10" s="32">
        <f t="shared" si="2"/>
        <v>45.06</v>
      </c>
      <c r="I10" s="34">
        <f t="shared" si="3"/>
        <v>68.89</v>
      </c>
    </row>
    <row r="11" spans="1:9" ht="19.5" customHeight="1">
      <c r="A11" s="27">
        <v>9</v>
      </c>
      <c r="B11" s="28" t="str">
        <f t="shared" si="0"/>
        <v>34102201</v>
      </c>
      <c r="C11" s="28" t="s">
        <v>10</v>
      </c>
      <c r="D11" s="28" t="str">
        <f>"243410021617"</f>
        <v>243410021617</v>
      </c>
      <c r="E11" s="29">
        <v>71.4</v>
      </c>
      <c r="F11" s="30">
        <f t="shared" si="1"/>
        <v>23.8</v>
      </c>
      <c r="G11" s="31">
        <v>79.24</v>
      </c>
      <c r="H11" s="32">
        <f t="shared" si="2"/>
        <v>47.54</v>
      </c>
      <c r="I11" s="34">
        <f t="shared" si="3"/>
        <v>71.34</v>
      </c>
    </row>
    <row r="12" spans="1:9" ht="19.5" customHeight="1">
      <c r="A12" s="27">
        <v>10</v>
      </c>
      <c r="B12" s="28" t="str">
        <f>"34102202"</f>
        <v>34102202</v>
      </c>
      <c r="C12" s="28" t="s">
        <v>13</v>
      </c>
      <c r="D12" s="28" t="str">
        <f>"243410020526"</f>
        <v>243410020526</v>
      </c>
      <c r="E12" s="29">
        <v>86.3</v>
      </c>
      <c r="F12" s="30">
        <f t="shared" si="1"/>
        <v>28.77</v>
      </c>
      <c r="G12" s="31">
        <v>75.24</v>
      </c>
      <c r="H12" s="32">
        <f t="shared" si="2"/>
        <v>45.14</v>
      </c>
      <c r="I12" s="34">
        <f t="shared" si="3"/>
        <v>73.91</v>
      </c>
    </row>
    <row r="13" spans="1:9" ht="19.5" customHeight="1">
      <c r="A13" s="27">
        <v>11</v>
      </c>
      <c r="B13" s="28" t="str">
        <f>"34102202"</f>
        <v>34102202</v>
      </c>
      <c r="C13" s="28" t="s">
        <v>13</v>
      </c>
      <c r="D13" s="28" t="str">
        <f>"243410020520"</f>
        <v>243410020520</v>
      </c>
      <c r="E13" s="29">
        <v>78.6</v>
      </c>
      <c r="F13" s="30">
        <f t="shared" si="1"/>
        <v>26.2</v>
      </c>
      <c r="G13" s="31">
        <v>83.46</v>
      </c>
      <c r="H13" s="32">
        <f t="shared" si="2"/>
        <v>50.08</v>
      </c>
      <c r="I13" s="34">
        <f t="shared" si="3"/>
        <v>76.28</v>
      </c>
    </row>
    <row r="14" spans="1:9" ht="19.5" customHeight="1">
      <c r="A14" s="27">
        <v>12</v>
      </c>
      <c r="B14" s="28" t="str">
        <f aca="true" t="shared" si="4" ref="B14:B16">"34102203"</f>
        <v>34102203</v>
      </c>
      <c r="C14" s="28" t="s">
        <v>14</v>
      </c>
      <c r="D14" s="28" t="str">
        <f>"243410020212"</f>
        <v>243410020212</v>
      </c>
      <c r="E14" s="29">
        <v>85.9</v>
      </c>
      <c r="F14" s="30">
        <f t="shared" si="1"/>
        <v>28.63</v>
      </c>
      <c r="G14" s="31">
        <v>80.88</v>
      </c>
      <c r="H14" s="32">
        <f t="shared" si="2"/>
        <v>48.53</v>
      </c>
      <c r="I14" s="34">
        <f t="shared" si="3"/>
        <v>77.16</v>
      </c>
    </row>
    <row r="15" spans="1:9" ht="19.5" customHeight="1">
      <c r="A15" s="27">
        <v>13</v>
      </c>
      <c r="B15" s="28" t="str">
        <f t="shared" si="4"/>
        <v>34102203</v>
      </c>
      <c r="C15" s="28" t="s">
        <v>14</v>
      </c>
      <c r="D15" s="28" t="str">
        <f>"243410020214"</f>
        <v>243410020214</v>
      </c>
      <c r="E15" s="29">
        <v>79.4</v>
      </c>
      <c r="F15" s="30">
        <f t="shared" si="1"/>
        <v>26.47</v>
      </c>
      <c r="G15" s="31">
        <v>71.08</v>
      </c>
      <c r="H15" s="32">
        <f t="shared" si="2"/>
        <v>42.65</v>
      </c>
      <c r="I15" s="34">
        <f t="shared" si="3"/>
        <v>69.12</v>
      </c>
    </row>
    <row r="16" spans="1:9" ht="19.5" customHeight="1">
      <c r="A16" s="27">
        <v>14</v>
      </c>
      <c r="B16" s="28" t="str">
        <f t="shared" si="4"/>
        <v>34102203</v>
      </c>
      <c r="C16" s="28" t="s">
        <v>14</v>
      </c>
      <c r="D16" s="28" t="str">
        <f>"243410020211"</f>
        <v>243410020211</v>
      </c>
      <c r="E16" s="29">
        <v>75.4</v>
      </c>
      <c r="F16" s="30">
        <f t="shared" si="1"/>
        <v>25.13</v>
      </c>
      <c r="G16" s="31">
        <v>75.32</v>
      </c>
      <c r="H16" s="32">
        <f t="shared" si="2"/>
        <v>45.19</v>
      </c>
      <c r="I16" s="34">
        <f t="shared" si="3"/>
        <v>70.32</v>
      </c>
    </row>
    <row r="17" spans="1:9" ht="19.5" customHeight="1">
      <c r="A17" s="27">
        <v>15</v>
      </c>
      <c r="B17" s="28" t="str">
        <f aca="true" t="shared" si="5" ref="B17:B19">"34102204"</f>
        <v>34102204</v>
      </c>
      <c r="C17" s="28" t="s">
        <v>15</v>
      </c>
      <c r="D17" s="28" t="str">
        <f>"243410020806"</f>
        <v>243410020806</v>
      </c>
      <c r="E17" s="29">
        <v>82.2</v>
      </c>
      <c r="F17" s="30">
        <f t="shared" si="1"/>
        <v>27.4</v>
      </c>
      <c r="G17" s="31">
        <v>79.06</v>
      </c>
      <c r="H17" s="32">
        <f t="shared" si="2"/>
        <v>47.44</v>
      </c>
      <c r="I17" s="34">
        <f t="shared" si="3"/>
        <v>74.84</v>
      </c>
    </row>
    <row r="18" spans="1:9" ht="19.5" customHeight="1">
      <c r="A18" s="27">
        <v>16</v>
      </c>
      <c r="B18" s="28" t="str">
        <f t="shared" si="5"/>
        <v>34102204</v>
      </c>
      <c r="C18" s="28" t="s">
        <v>15</v>
      </c>
      <c r="D18" s="28" t="str">
        <f>"243410020805"</f>
        <v>243410020805</v>
      </c>
      <c r="E18" s="29">
        <v>76.3</v>
      </c>
      <c r="F18" s="30">
        <f t="shared" si="1"/>
        <v>25.43</v>
      </c>
      <c r="G18" s="31">
        <v>81.92</v>
      </c>
      <c r="H18" s="32">
        <f t="shared" si="2"/>
        <v>49.15</v>
      </c>
      <c r="I18" s="34">
        <f t="shared" si="3"/>
        <v>74.58</v>
      </c>
    </row>
    <row r="19" spans="1:9" ht="19.5" customHeight="1">
      <c r="A19" s="27">
        <v>17</v>
      </c>
      <c r="B19" s="28" t="str">
        <f t="shared" si="5"/>
        <v>34102204</v>
      </c>
      <c r="C19" s="28" t="s">
        <v>15</v>
      </c>
      <c r="D19" s="28" t="str">
        <f>"243410020804"</f>
        <v>243410020804</v>
      </c>
      <c r="E19" s="29">
        <v>74.6</v>
      </c>
      <c r="F19" s="30">
        <f t="shared" si="1"/>
        <v>24.87</v>
      </c>
      <c r="G19" s="31">
        <v>75.58</v>
      </c>
      <c r="H19" s="32">
        <f t="shared" si="2"/>
        <v>45.35</v>
      </c>
      <c r="I19" s="34">
        <f t="shared" si="3"/>
        <v>70.22</v>
      </c>
    </row>
    <row r="20" spans="1:9" ht="19.5" customHeight="1">
      <c r="A20" s="27">
        <v>18</v>
      </c>
      <c r="B20" s="28" t="str">
        <f>"34102205"</f>
        <v>34102205</v>
      </c>
      <c r="C20" s="28" t="s">
        <v>16</v>
      </c>
      <c r="D20" s="28" t="str">
        <f>"243410020913"</f>
        <v>243410020913</v>
      </c>
      <c r="E20" s="29">
        <v>82.7</v>
      </c>
      <c r="F20" s="30">
        <f t="shared" si="1"/>
        <v>27.57</v>
      </c>
      <c r="G20" s="31">
        <v>80.64</v>
      </c>
      <c r="H20" s="32">
        <f t="shared" si="2"/>
        <v>48.38</v>
      </c>
      <c r="I20" s="34">
        <f t="shared" si="3"/>
        <v>75.95</v>
      </c>
    </row>
    <row r="21" spans="1:9" ht="19.5" customHeight="1">
      <c r="A21" s="27">
        <v>19</v>
      </c>
      <c r="B21" s="28" t="str">
        <f aca="true" t="shared" si="6" ref="B21:B23">"34102206"</f>
        <v>34102206</v>
      </c>
      <c r="C21" s="28" t="s">
        <v>17</v>
      </c>
      <c r="D21" s="28" t="str">
        <f>"243410021214"</f>
        <v>243410021214</v>
      </c>
      <c r="E21" s="29">
        <v>86.6</v>
      </c>
      <c r="F21" s="30">
        <f t="shared" si="1"/>
        <v>28.87</v>
      </c>
      <c r="G21" s="31">
        <v>78.02</v>
      </c>
      <c r="H21" s="32">
        <f t="shared" si="2"/>
        <v>46.81</v>
      </c>
      <c r="I21" s="34">
        <f t="shared" si="3"/>
        <v>75.68</v>
      </c>
    </row>
    <row r="22" spans="1:9" ht="19.5" customHeight="1">
      <c r="A22" s="27">
        <v>20</v>
      </c>
      <c r="B22" s="28" t="str">
        <f t="shared" si="6"/>
        <v>34102206</v>
      </c>
      <c r="C22" s="28" t="s">
        <v>17</v>
      </c>
      <c r="D22" s="28" t="str">
        <f>"243410021220"</f>
        <v>243410021220</v>
      </c>
      <c r="E22" s="29">
        <v>82.2</v>
      </c>
      <c r="F22" s="30">
        <f t="shared" si="1"/>
        <v>27.4</v>
      </c>
      <c r="G22" s="31">
        <v>77.84</v>
      </c>
      <c r="H22" s="32">
        <f t="shared" si="2"/>
        <v>46.7</v>
      </c>
      <c r="I22" s="34">
        <f t="shared" si="3"/>
        <v>74.1</v>
      </c>
    </row>
    <row r="23" spans="1:9" ht="19.5" customHeight="1">
      <c r="A23" s="27">
        <v>21</v>
      </c>
      <c r="B23" s="28" t="str">
        <f t="shared" si="6"/>
        <v>34102206</v>
      </c>
      <c r="C23" s="28" t="s">
        <v>17</v>
      </c>
      <c r="D23" s="28" t="str">
        <f>"243410021221"</f>
        <v>243410021221</v>
      </c>
      <c r="E23" s="29">
        <v>81.4</v>
      </c>
      <c r="F23" s="30">
        <f t="shared" si="1"/>
        <v>27.13</v>
      </c>
      <c r="G23" s="31">
        <v>83.68</v>
      </c>
      <c r="H23" s="32">
        <f t="shared" si="2"/>
        <v>50.21</v>
      </c>
      <c r="I23" s="34">
        <f t="shared" si="3"/>
        <v>77.34</v>
      </c>
    </row>
    <row r="24" spans="1:9" ht="19.5" customHeight="1">
      <c r="A24" s="27">
        <v>22</v>
      </c>
      <c r="B24" s="28" t="str">
        <f aca="true" t="shared" si="7" ref="B24:B26">"34102207"</f>
        <v>34102207</v>
      </c>
      <c r="C24" s="28" t="s">
        <v>18</v>
      </c>
      <c r="D24" s="28" t="str">
        <f>"243410021709"</f>
        <v>243410021709</v>
      </c>
      <c r="E24" s="29">
        <v>78.8</v>
      </c>
      <c r="F24" s="30">
        <f t="shared" si="1"/>
        <v>26.27</v>
      </c>
      <c r="G24" s="31">
        <v>71.82</v>
      </c>
      <c r="H24" s="32">
        <f t="shared" si="2"/>
        <v>43.09</v>
      </c>
      <c r="I24" s="34">
        <f t="shared" si="3"/>
        <v>69.36</v>
      </c>
    </row>
    <row r="25" spans="1:9" ht="19.5" customHeight="1">
      <c r="A25" s="27">
        <v>23</v>
      </c>
      <c r="B25" s="28" t="str">
        <f t="shared" si="7"/>
        <v>34102207</v>
      </c>
      <c r="C25" s="28" t="s">
        <v>18</v>
      </c>
      <c r="D25" s="28" t="str">
        <f>"243410021706"</f>
        <v>243410021706</v>
      </c>
      <c r="E25" s="29">
        <v>75.8</v>
      </c>
      <c r="F25" s="30">
        <f t="shared" si="1"/>
        <v>25.27</v>
      </c>
      <c r="G25" s="31">
        <v>78.98</v>
      </c>
      <c r="H25" s="32">
        <f t="shared" si="2"/>
        <v>47.39</v>
      </c>
      <c r="I25" s="34">
        <f t="shared" si="3"/>
        <v>72.66</v>
      </c>
    </row>
    <row r="26" spans="1:9" ht="19.5" customHeight="1">
      <c r="A26" s="27">
        <v>24</v>
      </c>
      <c r="B26" s="28" t="str">
        <f t="shared" si="7"/>
        <v>34102207</v>
      </c>
      <c r="C26" s="28" t="s">
        <v>18</v>
      </c>
      <c r="D26" s="28" t="str">
        <f>"243410021708"</f>
        <v>243410021708</v>
      </c>
      <c r="E26" s="29">
        <v>73</v>
      </c>
      <c r="F26" s="30">
        <f t="shared" si="1"/>
        <v>24.33</v>
      </c>
      <c r="G26" s="31">
        <v>78.48</v>
      </c>
      <c r="H26" s="32">
        <f t="shared" si="2"/>
        <v>47.09</v>
      </c>
      <c r="I26" s="34">
        <f t="shared" si="3"/>
        <v>71.42</v>
      </c>
    </row>
    <row r="27" spans="1:9" ht="19.5" customHeight="1">
      <c r="A27" s="27">
        <v>25</v>
      </c>
      <c r="B27" s="29" t="s">
        <v>19</v>
      </c>
      <c r="C27" s="29" t="s">
        <v>20</v>
      </c>
      <c r="D27" s="28" t="str">
        <f>"243410020528"</f>
        <v>243410020528</v>
      </c>
      <c r="E27" s="29">
        <v>78.3</v>
      </c>
      <c r="F27" s="30">
        <f t="shared" si="1"/>
        <v>26.1</v>
      </c>
      <c r="G27" s="31">
        <v>80.2</v>
      </c>
      <c r="H27" s="32">
        <f t="shared" si="2"/>
        <v>48.12</v>
      </c>
      <c r="I27" s="34">
        <f t="shared" si="3"/>
        <v>74.22</v>
      </c>
    </row>
    <row r="28" spans="1:9" ht="19.5" customHeight="1">
      <c r="A28" s="27">
        <v>26</v>
      </c>
      <c r="B28" s="29" t="s">
        <v>19</v>
      </c>
      <c r="C28" s="29" t="s">
        <v>20</v>
      </c>
      <c r="D28" s="28" t="str">
        <f>"243410020530"</f>
        <v>243410020530</v>
      </c>
      <c r="E28" s="29">
        <v>67.9</v>
      </c>
      <c r="F28" s="30">
        <f t="shared" si="1"/>
        <v>22.63</v>
      </c>
      <c r="G28" s="31">
        <v>81.34</v>
      </c>
      <c r="H28" s="32">
        <f t="shared" si="2"/>
        <v>48.8</v>
      </c>
      <c r="I28" s="34">
        <f t="shared" si="3"/>
        <v>71.43</v>
      </c>
    </row>
    <row r="29" spans="1:9" ht="19.5" customHeight="1">
      <c r="A29" s="27">
        <v>27</v>
      </c>
      <c r="B29" s="28" t="str">
        <f aca="true" t="shared" si="8" ref="B29:B31">"34102209"</f>
        <v>34102209</v>
      </c>
      <c r="C29" s="28" t="s">
        <v>21</v>
      </c>
      <c r="D29" s="29" t="s">
        <v>22</v>
      </c>
      <c r="E29" s="29">
        <v>84.8</v>
      </c>
      <c r="F29" s="30">
        <f t="shared" si="1"/>
        <v>28.27</v>
      </c>
      <c r="G29" s="31">
        <v>84.46</v>
      </c>
      <c r="H29" s="32">
        <f t="shared" si="2"/>
        <v>50.68</v>
      </c>
      <c r="I29" s="34">
        <f t="shared" si="3"/>
        <v>78.95</v>
      </c>
    </row>
    <row r="30" spans="1:9" ht="19.5" customHeight="1">
      <c r="A30" s="27">
        <v>28</v>
      </c>
      <c r="B30" s="28" t="str">
        <f t="shared" si="8"/>
        <v>34102209</v>
      </c>
      <c r="C30" s="28" t="s">
        <v>21</v>
      </c>
      <c r="D30" s="29" t="s">
        <v>23</v>
      </c>
      <c r="E30" s="29">
        <v>72.9</v>
      </c>
      <c r="F30" s="30">
        <f t="shared" si="1"/>
        <v>24.3</v>
      </c>
      <c r="G30" s="31">
        <v>85.26</v>
      </c>
      <c r="H30" s="32">
        <f t="shared" si="2"/>
        <v>51.16</v>
      </c>
      <c r="I30" s="34">
        <f t="shared" si="3"/>
        <v>75.46</v>
      </c>
    </row>
    <row r="31" spans="1:9" ht="19.5" customHeight="1">
      <c r="A31" s="27">
        <v>29</v>
      </c>
      <c r="B31" s="28" t="str">
        <f t="shared" si="8"/>
        <v>34102209</v>
      </c>
      <c r="C31" s="28" t="s">
        <v>21</v>
      </c>
      <c r="D31" s="29" t="s">
        <v>24</v>
      </c>
      <c r="E31" s="29">
        <v>72.6</v>
      </c>
      <c r="F31" s="30">
        <f t="shared" si="1"/>
        <v>24.2</v>
      </c>
      <c r="G31" s="31">
        <v>79.7</v>
      </c>
      <c r="H31" s="32">
        <f t="shared" si="2"/>
        <v>47.82</v>
      </c>
      <c r="I31" s="34">
        <f t="shared" si="3"/>
        <v>72.02</v>
      </c>
    </row>
    <row r="32" spans="1:9" ht="19.5" customHeight="1">
      <c r="A32" s="27">
        <v>30</v>
      </c>
      <c r="B32" s="29" t="s">
        <v>25</v>
      </c>
      <c r="C32" s="29" t="s">
        <v>26</v>
      </c>
      <c r="D32" s="28" t="str">
        <f>"243410020322"</f>
        <v>243410020322</v>
      </c>
      <c r="E32" s="29">
        <v>95.2</v>
      </c>
      <c r="F32" s="30">
        <f t="shared" si="1"/>
        <v>31.73</v>
      </c>
      <c r="G32" s="31">
        <v>79.1</v>
      </c>
      <c r="H32" s="32">
        <f t="shared" si="2"/>
        <v>47.46</v>
      </c>
      <c r="I32" s="34">
        <f t="shared" si="3"/>
        <v>79.19</v>
      </c>
    </row>
    <row r="33" spans="1:9" ht="19.5" customHeight="1">
      <c r="A33" s="27">
        <v>31</v>
      </c>
      <c r="B33" s="29" t="s">
        <v>25</v>
      </c>
      <c r="C33" s="29" t="s">
        <v>26</v>
      </c>
      <c r="D33" s="28" t="str">
        <f>"243410020321"</f>
        <v>243410020321</v>
      </c>
      <c r="E33" s="29">
        <v>93.5</v>
      </c>
      <c r="F33" s="30">
        <f t="shared" si="1"/>
        <v>31.17</v>
      </c>
      <c r="G33" s="31">
        <v>81.64</v>
      </c>
      <c r="H33" s="32">
        <f t="shared" si="2"/>
        <v>48.98</v>
      </c>
      <c r="I33" s="34">
        <f t="shared" si="3"/>
        <v>80.15</v>
      </c>
    </row>
    <row r="34" spans="1:9" ht="19.5" customHeight="1">
      <c r="A34" s="27">
        <v>32</v>
      </c>
      <c r="B34" s="29" t="s">
        <v>25</v>
      </c>
      <c r="C34" s="29" t="s">
        <v>26</v>
      </c>
      <c r="D34" s="28" t="str">
        <f>"243410020326"</f>
        <v>243410020326</v>
      </c>
      <c r="E34" s="29">
        <v>87.6</v>
      </c>
      <c r="F34" s="30">
        <f t="shared" si="1"/>
        <v>29.2</v>
      </c>
      <c r="G34" s="31">
        <v>78.68</v>
      </c>
      <c r="H34" s="32">
        <f t="shared" si="2"/>
        <v>47.21</v>
      </c>
      <c r="I34" s="34">
        <f t="shared" si="3"/>
        <v>76.41</v>
      </c>
    </row>
    <row r="35" spans="1:9" ht="19.5" customHeight="1">
      <c r="A35" s="27">
        <v>33</v>
      </c>
      <c r="B35" s="29" t="s">
        <v>25</v>
      </c>
      <c r="C35" s="29" t="s">
        <v>26</v>
      </c>
      <c r="D35" s="28" t="str">
        <f>"243410020320"</f>
        <v>243410020320</v>
      </c>
      <c r="E35" s="29">
        <v>71</v>
      </c>
      <c r="F35" s="30">
        <f t="shared" si="1"/>
        <v>23.67</v>
      </c>
      <c r="G35" s="31">
        <v>73.82</v>
      </c>
      <c r="H35" s="32">
        <f t="shared" si="2"/>
        <v>44.29</v>
      </c>
      <c r="I35" s="34">
        <f t="shared" si="3"/>
        <v>67.96</v>
      </c>
    </row>
  </sheetData>
  <sheetProtection/>
  <mergeCells count="1">
    <mergeCell ref="A1:I1"/>
  </mergeCells>
  <conditionalFormatting sqref="D20">
    <cfRule type="expression" priority="7" dxfId="0" stopIfTrue="1">
      <formula>AND(SUMPRODUCT(_xlfn.IFERROR(1*(($D$20&amp;"x")=(D20&amp;"x")),0))&gt;1,NOT(ISBLANK(D20)))</formula>
    </cfRule>
  </conditionalFormatting>
  <conditionalFormatting sqref="D23">
    <cfRule type="expression" priority="5" dxfId="0" stopIfTrue="1">
      <formula>AND(SUMPRODUCT(_xlfn.IFERROR(1*(($D$23&amp;"x")=(D23&amp;"x")),0))&gt;1,NOT(ISBLANK(D23)))</formula>
    </cfRule>
  </conditionalFormatting>
  <conditionalFormatting sqref="D3:D11">
    <cfRule type="expression" priority="11" dxfId="0" stopIfTrue="1">
      <formula>AND(SUMPRODUCT(_xlfn.IFERROR(1*(($D$3:$D$11&amp;"x")=(D3&amp;"x")),0))&gt;1,NOT(ISBLANK(D3)))</formula>
    </cfRule>
  </conditionalFormatting>
  <conditionalFormatting sqref="D12:D13">
    <cfRule type="expression" priority="10" dxfId="0" stopIfTrue="1">
      <formula>AND(SUMPRODUCT(_xlfn.IFERROR(1*(($D$12:$D$13&amp;"x")=(D12&amp;"x")),0))&gt;1,NOT(ISBLANK(D12)))</formula>
    </cfRule>
  </conditionalFormatting>
  <conditionalFormatting sqref="D14:D16">
    <cfRule type="expression" priority="9" dxfId="0" stopIfTrue="1">
      <formula>AND(SUMPRODUCT(_xlfn.IFERROR(1*(($D$14:$D$16&amp;"x")=(D14&amp;"x")),0))&gt;1,NOT(ISBLANK(D14)))</formula>
    </cfRule>
  </conditionalFormatting>
  <conditionalFormatting sqref="D17:D19">
    <cfRule type="expression" priority="8" dxfId="0" stopIfTrue="1">
      <formula>AND(SUMPRODUCT(_xlfn.IFERROR(1*(($D$17:$D$19&amp;"x")=(D17&amp;"x")),0))&gt;1,NOT(ISBLANK(D17)))</formula>
    </cfRule>
  </conditionalFormatting>
  <conditionalFormatting sqref="D21:D22">
    <cfRule type="expression" priority="6" dxfId="0" stopIfTrue="1">
      <formula>AND(SUMPRODUCT(_xlfn.IFERROR(1*(($D$21:$D$22&amp;"x")=(D21&amp;"x")),0))&gt;1,NOT(ISBLANK(D21)))</formula>
    </cfRule>
  </conditionalFormatting>
  <conditionalFormatting sqref="D24:D26">
    <cfRule type="expression" priority="4" dxfId="0" stopIfTrue="1">
      <formula>AND(SUMPRODUCT(_xlfn.IFERROR(1*(($D$24:$D$26&amp;"x")=(D24&amp;"x")),0))&gt;1,NOT(ISBLANK(D24)))</formula>
    </cfRule>
  </conditionalFormatting>
  <conditionalFormatting sqref="D27:D28">
    <cfRule type="expression" priority="3" dxfId="0" stopIfTrue="1">
      <formula>AND(SUMPRODUCT(_xlfn.IFERROR(1*(($D$27:$D$28&amp;"x")=(D27&amp;"x")),0))&gt;1,NOT(ISBLANK(D27)))</formula>
    </cfRule>
  </conditionalFormatting>
  <conditionalFormatting sqref="D32:D33">
    <cfRule type="expression" priority="2" dxfId="0" stopIfTrue="1">
      <formula>AND(SUMPRODUCT(_xlfn.IFERROR(1*(($D$32:$D$33&amp;"x")=(D32&amp;"x")),0))&gt;1,NOT(ISBLANK(D32)))</formula>
    </cfRule>
  </conditionalFormatting>
  <conditionalFormatting sqref="D34:D35">
    <cfRule type="expression" priority="1" dxfId="0" stopIfTrue="1">
      <formula>AND(SUMPRODUCT(_xlfn.IFERROR(1*(($D$34:$D$35&amp;"x")=(D34&amp;"x")),0))&gt;1,NOT(ISBLANK(D34)))</formula>
    </cfRule>
  </conditionalFormatting>
  <printOptions/>
  <pageMargins left="0.7513888888888889" right="0.4722222222222222" top="1" bottom="1" header="0.5" footer="0.5"/>
  <pageSetup fitToHeight="0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SheetLayoutView="100" workbookViewId="0" topLeftCell="A1">
      <selection activeCell="M11" sqref="M11"/>
    </sheetView>
  </sheetViews>
  <sheetFormatPr defaultColWidth="9.00390625" defaultRowHeight="15"/>
  <cols>
    <col min="1" max="2" width="9.00390625" style="1" customWidth="1"/>
    <col min="3" max="3" width="34.57421875" style="1" customWidth="1"/>
    <col min="4" max="4" width="13.7109375" style="1" customWidth="1"/>
    <col min="5" max="5" width="8.7109375" style="1" customWidth="1"/>
    <col min="6" max="6" width="9.00390625" style="2" customWidth="1"/>
    <col min="7" max="7" width="9.00390625" style="1" customWidth="1"/>
    <col min="8" max="8" width="14.421875" style="3" customWidth="1"/>
    <col min="9" max="9" width="9.00390625" style="1" customWidth="1"/>
    <col min="10" max="16384" width="9.00390625" style="4" customWidth="1"/>
  </cols>
  <sheetData>
    <row r="1" spans="1:9" ht="18.75">
      <c r="A1" s="5" t="s">
        <v>27</v>
      </c>
      <c r="B1" s="6"/>
      <c r="C1" s="6"/>
      <c r="D1" s="6"/>
      <c r="E1" s="6"/>
      <c r="F1" s="7"/>
      <c r="G1" s="6"/>
      <c r="H1" s="8"/>
      <c r="I1" s="18"/>
    </row>
    <row r="2" spans="1:9" ht="39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12" t="s">
        <v>8</v>
      </c>
      <c r="I2" s="9" t="s">
        <v>9</v>
      </c>
    </row>
    <row r="3" spans="1:9" ht="13.5">
      <c r="A3" s="13">
        <v>1</v>
      </c>
      <c r="B3" s="14" t="s">
        <v>28</v>
      </c>
      <c r="C3" s="14" t="s">
        <v>29</v>
      </c>
      <c r="D3" s="35" t="s">
        <v>30</v>
      </c>
      <c r="E3" s="14">
        <v>89.4</v>
      </c>
      <c r="F3" s="15">
        <v>29.800000000000008</v>
      </c>
      <c r="G3" s="14">
        <v>84.14</v>
      </c>
      <c r="H3" s="16">
        <v>50.484</v>
      </c>
      <c r="I3" s="14">
        <f>F3+H3</f>
        <v>80.284</v>
      </c>
    </row>
    <row r="4" spans="1:9" ht="13.5">
      <c r="A4" s="13">
        <v>2</v>
      </c>
      <c r="B4" s="14" t="s">
        <v>31</v>
      </c>
      <c r="C4" s="14" t="s">
        <v>29</v>
      </c>
      <c r="D4" s="14" t="s">
        <v>32</v>
      </c>
      <c r="E4" s="14">
        <v>87.4</v>
      </c>
      <c r="F4" s="15">
        <v>29.13333333333334</v>
      </c>
      <c r="G4" s="14">
        <v>81.38</v>
      </c>
      <c r="H4" s="16">
        <v>48.827999999999996</v>
      </c>
      <c r="I4" s="14">
        <f aca="true" t="shared" si="0" ref="I4:I35">F4+H4</f>
        <v>77.96133333333333</v>
      </c>
    </row>
    <row r="5" spans="1:9" ht="13.5">
      <c r="A5" s="13">
        <v>3</v>
      </c>
      <c r="B5" s="14" t="s">
        <v>33</v>
      </c>
      <c r="C5" s="14" t="s">
        <v>29</v>
      </c>
      <c r="D5" s="14" t="s">
        <v>34</v>
      </c>
      <c r="E5" s="14">
        <v>80.8</v>
      </c>
      <c r="F5" s="15">
        <v>26.933333333333334</v>
      </c>
      <c r="G5" s="14">
        <v>79.82</v>
      </c>
      <c r="H5" s="16">
        <v>47.891999999999996</v>
      </c>
      <c r="I5" s="14">
        <f t="shared" si="0"/>
        <v>74.82533333333333</v>
      </c>
    </row>
    <row r="6" spans="1:9" ht="13.5">
      <c r="A6" s="13">
        <v>4</v>
      </c>
      <c r="B6" s="14" t="s">
        <v>35</v>
      </c>
      <c r="C6" s="14" t="s">
        <v>36</v>
      </c>
      <c r="D6" s="14" t="s">
        <v>37</v>
      </c>
      <c r="E6" s="14">
        <v>85</v>
      </c>
      <c r="F6" s="15">
        <v>28.33333333333334</v>
      </c>
      <c r="G6" s="14">
        <v>74.26</v>
      </c>
      <c r="H6" s="16">
        <v>44.556000000000004</v>
      </c>
      <c r="I6" s="14">
        <f t="shared" si="0"/>
        <v>72.88933333333334</v>
      </c>
    </row>
    <row r="7" spans="1:9" ht="13.5">
      <c r="A7" s="13">
        <v>5</v>
      </c>
      <c r="B7" s="14" t="s">
        <v>38</v>
      </c>
      <c r="C7" s="14" t="s">
        <v>36</v>
      </c>
      <c r="D7" s="14" t="s">
        <v>39</v>
      </c>
      <c r="E7" s="14">
        <v>65.2</v>
      </c>
      <c r="F7" s="15">
        <v>21.733333333333334</v>
      </c>
      <c r="G7" s="14">
        <v>80.94</v>
      </c>
      <c r="H7" s="16">
        <v>48.564</v>
      </c>
      <c r="I7" s="14">
        <f t="shared" si="0"/>
        <v>70.29733333333334</v>
      </c>
    </row>
    <row r="8" spans="1:9" ht="13.5">
      <c r="A8" s="13">
        <v>6</v>
      </c>
      <c r="B8" s="14" t="s">
        <v>40</v>
      </c>
      <c r="C8" s="14" t="s">
        <v>41</v>
      </c>
      <c r="D8" s="14" t="s">
        <v>42</v>
      </c>
      <c r="E8" s="14">
        <v>101.2</v>
      </c>
      <c r="F8" s="15">
        <v>33.73333333333334</v>
      </c>
      <c r="G8" s="14">
        <v>81.2</v>
      </c>
      <c r="H8" s="16">
        <v>48.72</v>
      </c>
      <c r="I8" s="14">
        <f t="shared" si="0"/>
        <v>82.45333333333335</v>
      </c>
    </row>
    <row r="9" spans="1:9" ht="13.5">
      <c r="A9" s="13">
        <v>7</v>
      </c>
      <c r="B9" s="14" t="s">
        <v>43</v>
      </c>
      <c r="C9" s="14" t="s">
        <v>41</v>
      </c>
      <c r="D9" s="14" t="s">
        <v>44</v>
      </c>
      <c r="E9" s="14">
        <v>99</v>
      </c>
      <c r="F9" s="15">
        <v>33</v>
      </c>
      <c r="G9" s="14">
        <v>85.02</v>
      </c>
      <c r="H9" s="16">
        <v>51.01199999999999</v>
      </c>
      <c r="I9" s="14">
        <f t="shared" si="0"/>
        <v>84.012</v>
      </c>
    </row>
    <row r="10" spans="1:9" ht="13.5">
      <c r="A10" s="13">
        <v>8</v>
      </c>
      <c r="B10" s="14" t="s">
        <v>45</v>
      </c>
      <c r="C10" s="14" t="s">
        <v>41</v>
      </c>
      <c r="D10" s="14" t="s">
        <v>46</v>
      </c>
      <c r="E10" s="14">
        <v>95.8</v>
      </c>
      <c r="F10" s="15">
        <v>31.933333333333334</v>
      </c>
      <c r="G10" s="14">
        <v>78.68</v>
      </c>
      <c r="H10" s="16">
        <v>47.208000000000006</v>
      </c>
      <c r="I10" s="14">
        <f t="shared" si="0"/>
        <v>79.14133333333334</v>
      </c>
    </row>
    <row r="11" spans="1:9" ht="13.5">
      <c r="A11" s="13">
        <v>9</v>
      </c>
      <c r="B11" s="14" t="s">
        <v>47</v>
      </c>
      <c r="C11" s="14" t="s">
        <v>41</v>
      </c>
      <c r="D11" s="14" t="s">
        <v>48</v>
      </c>
      <c r="E11" s="14">
        <v>92.8</v>
      </c>
      <c r="F11" s="15">
        <v>30.933333333333334</v>
      </c>
      <c r="G11" s="14">
        <v>80.14</v>
      </c>
      <c r="H11" s="16">
        <v>48.083999999999996</v>
      </c>
      <c r="I11" s="14">
        <f t="shared" si="0"/>
        <v>79.01733333333333</v>
      </c>
    </row>
    <row r="12" spans="1:9" ht="13.5">
      <c r="A12" s="13">
        <v>10</v>
      </c>
      <c r="B12" s="14" t="s">
        <v>49</v>
      </c>
      <c r="C12" s="14" t="s">
        <v>41</v>
      </c>
      <c r="D12" s="14" t="s">
        <v>50</v>
      </c>
      <c r="E12" s="14">
        <v>91.4</v>
      </c>
      <c r="F12" s="15">
        <v>30.46666666666667</v>
      </c>
      <c r="G12" s="14">
        <v>83</v>
      </c>
      <c r="H12" s="16">
        <v>49.8</v>
      </c>
      <c r="I12" s="14">
        <f t="shared" si="0"/>
        <v>80.26666666666667</v>
      </c>
    </row>
    <row r="13" spans="1:9" ht="13.5">
      <c r="A13" s="13">
        <v>11</v>
      </c>
      <c r="B13" s="14" t="s">
        <v>51</v>
      </c>
      <c r="C13" s="14" t="s">
        <v>41</v>
      </c>
      <c r="D13" s="14" t="s">
        <v>52</v>
      </c>
      <c r="E13" s="14">
        <v>90.8</v>
      </c>
      <c r="F13" s="15">
        <v>30.26666666666667</v>
      </c>
      <c r="G13" s="14">
        <v>81.74</v>
      </c>
      <c r="H13" s="16">
        <v>49.044</v>
      </c>
      <c r="I13" s="14">
        <f t="shared" si="0"/>
        <v>79.31066666666666</v>
      </c>
    </row>
    <row r="14" spans="1:9" ht="13.5">
      <c r="A14" s="13">
        <v>12</v>
      </c>
      <c r="B14" s="14" t="s">
        <v>53</v>
      </c>
      <c r="C14" s="14" t="s">
        <v>41</v>
      </c>
      <c r="D14" s="14" t="s">
        <v>54</v>
      </c>
      <c r="E14" s="14">
        <v>86.4</v>
      </c>
      <c r="F14" s="15">
        <v>28.800000000000008</v>
      </c>
      <c r="G14" s="14">
        <v>79.4</v>
      </c>
      <c r="H14" s="16">
        <v>47.64</v>
      </c>
      <c r="I14" s="14">
        <f t="shared" si="0"/>
        <v>76.44000000000001</v>
      </c>
    </row>
    <row r="15" spans="1:9" ht="13.5">
      <c r="A15" s="13">
        <v>13</v>
      </c>
      <c r="B15" s="14" t="s">
        <v>55</v>
      </c>
      <c r="C15" s="14" t="s">
        <v>41</v>
      </c>
      <c r="D15" s="14" t="s">
        <v>56</v>
      </c>
      <c r="E15" s="14">
        <v>84.6</v>
      </c>
      <c r="F15" s="15">
        <v>28.200000000000003</v>
      </c>
      <c r="G15" s="14">
        <v>83.74</v>
      </c>
      <c r="H15" s="16">
        <v>50.24399999999999</v>
      </c>
      <c r="I15" s="14">
        <f t="shared" si="0"/>
        <v>78.44399999999999</v>
      </c>
    </row>
    <row r="16" spans="1:9" ht="13.5">
      <c r="A16" s="13">
        <v>14</v>
      </c>
      <c r="B16" s="14" t="s">
        <v>57</v>
      </c>
      <c r="C16" s="14" t="s">
        <v>41</v>
      </c>
      <c r="D16" s="14" t="s">
        <v>58</v>
      </c>
      <c r="E16" s="14">
        <v>82.4</v>
      </c>
      <c r="F16" s="15">
        <v>27.46666666666667</v>
      </c>
      <c r="G16" s="14" t="s">
        <v>11</v>
      </c>
      <c r="H16" s="17" t="s">
        <v>11</v>
      </c>
      <c r="I16" s="14" t="s">
        <v>11</v>
      </c>
    </row>
    <row r="17" spans="1:9" ht="13.5">
      <c r="A17" s="13">
        <v>15</v>
      </c>
      <c r="B17" s="14" t="s">
        <v>59</v>
      </c>
      <c r="C17" s="14" t="s">
        <v>41</v>
      </c>
      <c r="D17" s="14" t="s">
        <v>60</v>
      </c>
      <c r="E17" s="14">
        <v>81.6</v>
      </c>
      <c r="F17" s="15">
        <v>27.200000000000003</v>
      </c>
      <c r="G17" s="14">
        <v>77.58</v>
      </c>
      <c r="H17" s="16">
        <v>46.547999999999995</v>
      </c>
      <c r="I17" s="14">
        <f t="shared" si="0"/>
        <v>73.74799999999999</v>
      </c>
    </row>
    <row r="18" spans="1:9" ht="13.5">
      <c r="A18" s="13">
        <v>16</v>
      </c>
      <c r="B18" s="14" t="s">
        <v>61</v>
      </c>
      <c r="C18" s="14" t="s">
        <v>41</v>
      </c>
      <c r="D18" s="14" t="s">
        <v>62</v>
      </c>
      <c r="E18" s="14">
        <v>79.2</v>
      </c>
      <c r="F18" s="15">
        <v>26.4</v>
      </c>
      <c r="G18" s="14">
        <v>77.28</v>
      </c>
      <c r="H18" s="16">
        <v>46.368</v>
      </c>
      <c r="I18" s="14">
        <f t="shared" si="0"/>
        <v>72.768</v>
      </c>
    </row>
    <row r="19" spans="1:9" ht="13.5">
      <c r="A19" s="13">
        <v>17</v>
      </c>
      <c r="B19" s="14" t="s">
        <v>63</v>
      </c>
      <c r="C19" s="14" t="s">
        <v>41</v>
      </c>
      <c r="D19" s="14" t="s">
        <v>64</v>
      </c>
      <c r="E19" s="14">
        <v>79.2</v>
      </c>
      <c r="F19" s="15">
        <v>26.4</v>
      </c>
      <c r="G19" s="14">
        <v>78.36</v>
      </c>
      <c r="H19" s="16">
        <v>47.016</v>
      </c>
      <c r="I19" s="14">
        <f t="shared" si="0"/>
        <v>73.416</v>
      </c>
    </row>
    <row r="20" spans="1:9" ht="13.5">
      <c r="A20" s="13">
        <v>18</v>
      </c>
      <c r="B20" s="14" t="s">
        <v>65</v>
      </c>
      <c r="C20" s="14" t="s">
        <v>66</v>
      </c>
      <c r="D20" s="14" t="s">
        <v>67</v>
      </c>
      <c r="E20" s="14">
        <v>76.2</v>
      </c>
      <c r="F20" s="15">
        <v>25.400000000000006</v>
      </c>
      <c r="G20" s="14">
        <v>79.6</v>
      </c>
      <c r="H20" s="16">
        <v>47.76</v>
      </c>
      <c r="I20" s="14">
        <f t="shared" si="0"/>
        <v>73.16</v>
      </c>
    </row>
    <row r="21" spans="1:9" ht="13.5">
      <c r="A21" s="13">
        <v>19</v>
      </c>
      <c r="B21" s="14" t="s">
        <v>68</v>
      </c>
      <c r="C21" s="14" t="s">
        <v>69</v>
      </c>
      <c r="D21" s="14" t="s">
        <v>70</v>
      </c>
      <c r="E21" s="14">
        <v>99.4</v>
      </c>
      <c r="F21" s="15">
        <v>33.13333333333334</v>
      </c>
      <c r="G21" s="14">
        <v>87.34</v>
      </c>
      <c r="H21" s="16">
        <v>52.404</v>
      </c>
      <c r="I21" s="14">
        <f t="shared" si="0"/>
        <v>85.53733333333335</v>
      </c>
    </row>
    <row r="22" spans="1:9" ht="13.5">
      <c r="A22" s="13">
        <v>20</v>
      </c>
      <c r="B22" s="14" t="s">
        <v>71</v>
      </c>
      <c r="C22" s="14" t="s">
        <v>69</v>
      </c>
      <c r="D22" s="14" t="s">
        <v>72</v>
      </c>
      <c r="E22" s="14">
        <v>95.8</v>
      </c>
      <c r="F22" s="15">
        <v>31.933333333333334</v>
      </c>
      <c r="G22" s="14">
        <v>87.72</v>
      </c>
      <c r="H22" s="16">
        <v>52.632</v>
      </c>
      <c r="I22" s="14">
        <f t="shared" si="0"/>
        <v>84.56533333333333</v>
      </c>
    </row>
    <row r="23" spans="1:9" ht="13.5">
      <c r="A23" s="13">
        <v>21</v>
      </c>
      <c r="B23" s="14" t="s">
        <v>73</v>
      </c>
      <c r="C23" s="14" t="s">
        <v>69</v>
      </c>
      <c r="D23" s="14" t="s">
        <v>74</v>
      </c>
      <c r="E23" s="14">
        <v>92.8</v>
      </c>
      <c r="F23" s="15">
        <v>30.933333333333334</v>
      </c>
      <c r="G23" s="14">
        <v>85.74</v>
      </c>
      <c r="H23" s="16">
        <v>51.443999999999996</v>
      </c>
      <c r="I23" s="14">
        <f t="shared" si="0"/>
        <v>82.37733333333333</v>
      </c>
    </row>
    <row r="24" spans="1:9" ht="13.5">
      <c r="A24" s="13">
        <v>22</v>
      </c>
      <c r="B24" s="14" t="s">
        <v>75</v>
      </c>
      <c r="C24" s="14" t="s">
        <v>76</v>
      </c>
      <c r="D24" s="14" t="s">
        <v>77</v>
      </c>
      <c r="E24" s="14">
        <v>96.6</v>
      </c>
      <c r="F24" s="15">
        <v>32.2</v>
      </c>
      <c r="G24" s="14">
        <v>86.16</v>
      </c>
      <c r="H24" s="16">
        <v>51.696</v>
      </c>
      <c r="I24" s="14">
        <f t="shared" si="0"/>
        <v>83.896</v>
      </c>
    </row>
    <row r="25" spans="1:9" ht="13.5">
      <c r="A25" s="13">
        <v>23</v>
      </c>
      <c r="B25" s="14" t="s">
        <v>78</v>
      </c>
      <c r="C25" s="14" t="s">
        <v>76</v>
      </c>
      <c r="D25" s="14" t="s">
        <v>79</v>
      </c>
      <c r="E25" s="14">
        <v>96.2</v>
      </c>
      <c r="F25" s="15">
        <v>32.06666666666667</v>
      </c>
      <c r="G25" s="14">
        <v>87.34</v>
      </c>
      <c r="H25" s="16">
        <v>52.404</v>
      </c>
      <c r="I25" s="14">
        <f t="shared" si="0"/>
        <v>84.47066666666667</v>
      </c>
    </row>
    <row r="26" spans="1:9" ht="13.5">
      <c r="A26" s="13">
        <v>24</v>
      </c>
      <c r="B26" s="14" t="s">
        <v>80</v>
      </c>
      <c r="C26" s="14" t="s">
        <v>76</v>
      </c>
      <c r="D26" s="14" t="s">
        <v>81</v>
      </c>
      <c r="E26" s="14">
        <v>86.6</v>
      </c>
      <c r="F26" s="15">
        <v>28.86666666666667</v>
      </c>
      <c r="G26" s="14">
        <v>83.4</v>
      </c>
      <c r="H26" s="16">
        <v>50.04</v>
      </c>
      <c r="I26" s="14">
        <f t="shared" si="0"/>
        <v>78.90666666666667</v>
      </c>
    </row>
    <row r="27" spans="1:9" ht="13.5">
      <c r="A27" s="13">
        <v>25</v>
      </c>
      <c r="B27" s="14" t="s">
        <v>82</v>
      </c>
      <c r="C27" s="14" t="s">
        <v>83</v>
      </c>
      <c r="D27" s="14" t="s">
        <v>84</v>
      </c>
      <c r="E27" s="14">
        <v>98</v>
      </c>
      <c r="F27" s="15">
        <v>32.66666666666667</v>
      </c>
      <c r="G27" s="14">
        <v>84.54</v>
      </c>
      <c r="H27" s="16">
        <v>50.724000000000004</v>
      </c>
      <c r="I27" s="14">
        <f t="shared" si="0"/>
        <v>83.39066666666668</v>
      </c>
    </row>
    <row r="28" spans="1:9" ht="13.5">
      <c r="A28" s="13">
        <v>26</v>
      </c>
      <c r="B28" s="14" t="s">
        <v>85</v>
      </c>
      <c r="C28" s="14" t="s">
        <v>83</v>
      </c>
      <c r="D28" s="14" t="s">
        <v>86</v>
      </c>
      <c r="E28" s="14">
        <v>89.2</v>
      </c>
      <c r="F28" s="15">
        <v>29.733333333333338</v>
      </c>
      <c r="G28" s="14">
        <v>78.44</v>
      </c>
      <c r="H28" s="16">
        <v>47.064</v>
      </c>
      <c r="I28" s="14">
        <f t="shared" si="0"/>
        <v>76.79733333333334</v>
      </c>
    </row>
    <row r="29" spans="1:9" ht="13.5">
      <c r="A29" s="13">
        <v>27</v>
      </c>
      <c r="B29" s="14" t="s">
        <v>87</v>
      </c>
      <c r="C29" s="14" t="s">
        <v>88</v>
      </c>
      <c r="D29" s="14" t="s">
        <v>89</v>
      </c>
      <c r="E29" s="14">
        <v>85.4</v>
      </c>
      <c r="F29" s="15">
        <v>28.46666666666667</v>
      </c>
      <c r="G29" s="14">
        <v>81.22</v>
      </c>
      <c r="H29" s="16">
        <v>48.732</v>
      </c>
      <c r="I29" s="14">
        <f t="shared" si="0"/>
        <v>77.19866666666667</v>
      </c>
    </row>
    <row r="30" spans="1:9" ht="13.5">
      <c r="A30" s="13">
        <v>28</v>
      </c>
      <c r="B30" s="14" t="s">
        <v>90</v>
      </c>
      <c r="C30" s="14" t="s">
        <v>88</v>
      </c>
      <c r="D30" s="14" t="s">
        <v>91</v>
      </c>
      <c r="E30" s="14">
        <v>85.2</v>
      </c>
      <c r="F30" s="15">
        <v>28.4</v>
      </c>
      <c r="G30" s="14">
        <v>84.74</v>
      </c>
      <c r="H30" s="16">
        <v>50.843999999999994</v>
      </c>
      <c r="I30" s="14">
        <f t="shared" si="0"/>
        <v>79.244</v>
      </c>
    </row>
    <row r="31" spans="1:9" ht="13.5">
      <c r="A31" s="13">
        <v>29</v>
      </c>
      <c r="B31" s="14" t="s">
        <v>92</v>
      </c>
      <c r="C31" s="14" t="s">
        <v>88</v>
      </c>
      <c r="D31" s="14" t="s">
        <v>93</v>
      </c>
      <c r="E31" s="14">
        <v>80.2</v>
      </c>
      <c r="F31" s="15">
        <v>26.733333333333338</v>
      </c>
      <c r="G31" s="14">
        <v>81.12</v>
      </c>
      <c r="H31" s="16">
        <v>48.672000000000004</v>
      </c>
      <c r="I31" s="14">
        <f t="shared" si="0"/>
        <v>75.40533333333335</v>
      </c>
    </row>
    <row r="32" spans="1:9" ht="13.5">
      <c r="A32" s="13">
        <v>30</v>
      </c>
      <c r="B32" s="14" t="s">
        <v>94</v>
      </c>
      <c r="C32" s="14" t="s">
        <v>95</v>
      </c>
      <c r="D32" s="14" t="s">
        <v>96</v>
      </c>
      <c r="E32" s="14">
        <v>80.4</v>
      </c>
      <c r="F32" s="15">
        <v>26.800000000000008</v>
      </c>
      <c r="G32" s="14">
        <v>84.44</v>
      </c>
      <c r="H32" s="16">
        <v>50.663999999999994</v>
      </c>
      <c r="I32" s="14">
        <f t="shared" si="0"/>
        <v>77.464</v>
      </c>
    </row>
    <row r="33" spans="1:9" ht="13.5">
      <c r="A33" s="13">
        <v>31</v>
      </c>
      <c r="B33" s="14" t="s">
        <v>97</v>
      </c>
      <c r="C33" s="14" t="s">
        <v>95</v>
      </c>
      <c r="D33" s="14" t="s">
        <v>98</v>
      </c>
      <c r="E33" s="14">
        <v>80</v>
      </c>
      <c r="F33" s="15">
        <v>26.66666666666667</v>
      </c>
      <c r="G33" s="14">
        <v>85.3</v>
      </c>
      <c r="H33" s="16">
        <v>51.18</v>
      </c>
      <c r="I33" s="14">
        <f t="shared" si="0"/>
        <v>77.84666666666666</v>
      </c>
    </row>
    <row r="34" spans="1:9" ht="13.5">
      <c r="A34" s="13">
        <v>32</v>
      </c>
      <c r="B34" s="14" t="s">
        <v>99</v>
      </c>
      <c r="C34" s="14" t="s">
        <v>95</v>
      </c>
      <c r="D34" s="14" t="s">
        <v>100</v>
      </c>
      <c r="E34" s="14">
        <v>74.6</v>
      </c>
      <c r="F34" s="15">
        <v>24.866666666666667</v>
      </c>
      <c r="G34" s="14">
        <v>84.66</v>
      </c>
      <c r="H34" s="16">
        <v>50.796</v>
      </c>
      <c r="I34" s="14">
        <f t="shared" si="0"/>
        <v>75.66266666666667</v>
      </c>
    </row>
    <row r="35" spans="1:9" ht="13.5">
      <c r="A35" s="13">
        <v>33</v>
      </c>
      <c r="B35" s="14" t="s">
        <v>101</v>
      </c>
      <c r="C35" s="14" t="s">
        <v>102</v>
      </c>
      <c r="D35" s="14" t="s">
        <v>103</v>
      </c>
      <c r="E35" s="14">
        <v>94.2</v>
      </c>
      <c r="F35" s="15">
        <v>31.4</v>
      </c>
      <c r="G35" s="14">
        <v>76.82</v>
      </c>
      <c r="H35" s="16">
        <v>46.09199999999999</v>
      </c>
      <c r="I35" s="14">
        <f t="shared" si="0"/>
        <v>77.49199999999999</v>
      </c>
    </row>
    <row r="36" spans="1:9" ht="13.5">
      <c r="A36" s="13">
        <v>34</v>
      </c>
      <c r="B36" s="14" t="s">
        <v>104</v>
      </c>
      <c r="C36" s="14" t="s">
        <v>102</v>
      </c>
      <c r="D36" s="14" t="s">
        <v>105</v>
      </c>
      <c r="E36" s="14">
        <v>94</v>
      </c>
      <c r="F36" s="15">
        <v>31.33333333333334</v>
      </c>
      <c r="G36" s="14">
        <v>77.98</v>
      </c>
      <c r="H36" s="16">
        <v>46.788000000000004</v>
      </c>
      <c r="I36" s="14">
        <f aca="true" t="shared" si="1" ref="I36:I67">F36+H36</f>
        <v>78.12133333333334</v>
      </c>
    </row>
    <row r="37" spans="1:9" ht="13.5">
      <c r="A37" s="13">
        <v>35</v>
      </c>
      <c r="B37" s="14" t="s">
        <v>106</v>
      </c>
      <c r="C37" s="14" t="s">
        <v>102</v>
      </c>
      <c r="D37" s="14" t="s">
        <v>107</v>
      </c>
      <c r="E37" s="14">
        <v>91.6</v>
      </c>
      <c r="F37" s="15">
        <v>30.53333333333333</v>
      </c>
      <c r="G37" s="14">
        <v>74.86</v>
      </c>
      <c r="H37" s="16">
        <v>44.916</v>
      </c>
      <c r="I37" s="14">
        <f t="shared" si="1"/>
        <v>75.44933333333333</v>
      </c>
    </row>
    <row r="38" spans="1:9" ht="13.5">
      <c r="A38" s="13">
        <v>36</v>
      </c>
      <c r="B38" s="14" t="s">
        <v>108</v>
      </c>
      <c r="C38" s="14" t="s">
        <v>102</v>
      </c>
      <c r="D38" s="14" t="s">
        <v>109</v>
      </c>
      <c r="E38" s="14">
        <v>90.4</v>
      </c>
      <c r="F38" s="15">
        <v>30.13333333333334</v>
      </c>
      <c r="G38" s="14">
        <v>77.7</v>
      </c>
      <c r="H38" s="16">
        <v>46.62</v>
      </c>
      <c r="I38" s="14">
        <f t="shared" si="1"/>
        <v>76.75333333333333</v>
      </c>
    </row>
    <row r="39" spans="1:9" ht="13.5">
      <c r="A39" s="13">
        <v>37</v>
      </c>
      <c r="B39" s="14" t="s">
        <v>110</v>
      </c>
      <c r="C39" s="14" t="s">
        <v>102</v>
      </c>
      <c r="D39" s="14" t="s">
        <v>111</v>
      </c>
      <c r="E39" s="14">
        <v>90.2</v>
      </c>
      <c r="F39" s="15">
        <v>30.06666666666667</v>
      </c>
      <c r="G39" s="14">
        <v>77.62</v>
      </c>
      <c r="H39" s="16">
        <v>46.572</v>
      </c>
      <c r="I39" s="14">
        <f t="shared" si="1"/>
        <v>76.63866666666667</v>
      </c>
    </row>
    <row r="40" spans="1:9" ht="13.5">
      <c r="A40" s="13">
        <v>38</v>
      </c>
      <c r="B40" s="14" t="s">
        <v>112</v>
      </c>
      <c r="C40" s="14" t="s">
        <v>102</v>
      </c>
      <c r="D40" s="14" t="s">
        <v>113</v>
      </c>
      <c r="E40" s="14">
        <v>90.2</v>
      </c>
      <c r="F40" s="15">
        <v>30.06666666666667</v>
      </c>
      <c r="G40" s="14">
        <v>78.9</v>
      </c>
      <c r="H40" s="16">
        <v>47.34</v>
      </c>
      <c r="I40" s="14">
        <f t="shared" si="1"/>
        <v>77.40666666666667</v>
      </c>
    </row>
    <row r="41" spans="1:9" ht="13.5">
      <c r="A41" s="13">
        <v>39</v>
      </c>
      <c r="B41" s="14" t="s">
        <v>114</v>
      </c>
      <c r="C41" s="14" t="s">
        <v>102</v>
      </c>
      <c r="D41" s="14" t="s">
        <v>115</v>
      </c>
      <c r="E41" s="14">
        <v>90.2</v>
      </c>
      <c r="F41" s="15">
        <v>30.06666666666667</v>
      </c>
      <c r="G41" s="14">
        <v>78.1</v>
      </c>
      <c r="H41" s="16">
        <v>46.85999999999999</v>
      </c>
      <c r="I41" s="14">
        <f t="shared" si="1"/>
        <v>76.92666666666666</v>
      </c>
    </row>
    <row r="42" spans="1:9" ht="13.5">
      <c r="A42" s="13">
        <v>40</v>
      </c>
      <c r="B42" s="14" t="s">
        <v>116</v>
      </c>
      <c r="C42" s="14" t="s">
        <v>102</v>
      </c>
      <c r="D42" s="14" t="s">
        <v>117</v>
      </c>
      <c r="E42" s="14">
        <v>89.8</v>
      </c>
      <c r="F42" s="15">
        <v>29.933333333333334</v>
      </c>
      <c r="G42" s="14">
        <v>75.1</v>
      </c>
      <c r="H42" s="16">
        <v>45.059999999999995</v>
      </c>
      <c r="I42" s="14">
        <f t="shared" si="1"/>
        <v>74.99333333333333</v>
      </c>
    </row>
    <row r="43" spans="1:9" ht="13.5">
      <c r="A43" s="13">
        <v>41</v>
      </c>
      <c r="B43" s="14" t="s">
        <v>118</v>
      </c>
      <c r="C43" s="14" t="s">
        <v>102</v>
      </c>
      <c r="D43" s="14" t="s">
        <v>119</v>
      </c>
      <c r="E43" s="14">
        <v>89.6</v>
      </c>
      <c r="F43" s="15">
        <v>29.86666666666667</v>
      </c>
      <c r="G43" s="14">
        <v>78.4</v>
      </c>
      <c r="H43" s="16">
        <v>47.04</v>
      </c>
      <c r="I43" s="14">
        <f t="shared" si="1"/>
        <v>76.90666666666667</v>
      </c>
    </row>
    <row r="44" spans="1:9" ht="13.5">
      <c r="A44" s="13">
        <v>42</v>
      </c>
      <c r="B44" s="14" t="s">
        <v>120</v>
      </c>
      <c r="C44" s="14" t="s">
        <v>102</v>
      </c>
      <c r="D44" s="14" t="s">
        <v>121</v>
      </c>
      <c r="E44" s="14">
        <v>89.2</v>
      </c>
      <c r="F44" s="15">
        <v>29.733333333333338</v>
      </c>
      <c r="G44" s="14">
        <v>77</v>
      </c>
      <c r="H44" s="16">
        <v>46.2</v>
      </c>
      <c r="I44" s="14">
        <f t="shared" si="1"/>
        <v>75.93333333333334</v>
      </c>
    </row>
    <row r="45" spans="1:9" ht="13.5">
      <c r="A45" s="13">
        <v>43</v>
      </c>
      <c r="B45" s="14" t="s">
        <v>122</v>
      </c>
      <c r="C45" s="14" t="s">
        <v>102</v>
      </c>
      <c r="D45" s="14" t="s">
        <v>123</v>
      </c>
      <c r="E45" s="14">
        <v>88.2</v>
      </c>
      <c r="F45" s="15">
        <v>29.4</v>
      </c>
      <c r="G45" s="14">
        <v>75.46</v>
      </c>
      <c r="H45" s="16">
        <v>45.275999999999996</v>
      </c>
      <c r="I45" s="14">
        <f t="shared" si="1"/>
        <v>74.67599999999999</v>
      </c>
    </row>
    <row r="46" spans="1:9" ht="13.5">
      <c r="A46" s="13">
        <v>44</v>
      </c>
      <c r="B46" s="14" t="s">
        <v>124</v>
      </c>
      <c r="C46" s="14" t="s">
        <v>102</v>
      </c>
      <c r="D46" s="14" t="s">
        <v>125</v>
      </c>
      <c r="E46" s="14">
        <v>87.8</v>
      </c>
      <c r="F46" s="15">
        <v>29.26666666666667</v>
      </c>
      <c r="G46" s="14">
        <v>76.92</v>
      </c>
      <c r="H46" s="16">
        <v>46.152</v>
      </c>
      <c r="I46" s="14">
        <f t="shared" si="1"/>
        <v>75.41866666666667</v>
      </c>
    </row>
    <row r="47" spans="1:9" ht="13.5">
      <c r="A47" s="13">
        <v>45</v>
      </c>
      <c r="B47" s="14" t="s">
        <v>126</v>
      </c>
      <c r="C47" s="14" t="s">
        <v>102</v>
      </c>
      <c r="D47" s="14" t="s">
        <v>127</v>
      </c>
      <c r="E47" s="14">
        <v>87.6</v>
      </c>
      <c r="F47" s="15">
        <v>29.200000000000003</v>
      </c>
      <c r="G47" s="14">
        <v>75.86</v>
      </c>
      <c r="H47" s="16">
        <v>45.516</v>
      </c>
      <c r="I47" s="14">
        <f t="shared" si="1"/>
        <v>74.71600000000001</v>
      </c>
    </row>
    <row r="48" spans="1:9" ht="13.5">
      <c r="A48" s="13">
        <v>46</v>
      </c>
      <c r="B48" s="14" t="s">
        <v>128</v>
      </c>
      <c r="C48" s="14" t="s">
        <v>102</v>
      </c>
      <c r="D48" s="14" t="s">
        <v>129</v>
      </c>
      <c r="E48" s="14">
        <v>87</v>
      </c>
      <c r="F48" s="15">
        <v>29</v>
      </c>
      <c r="G48" s="14" t="s">
        <v>11</v>
      </c>
      <c r="H48" s="17" t="s">
        <v>11</v>
      </c>
      <c r="I48" s="14" t="e">
        <f t="shared" si="1"/>
        <v>#VALUE!</v>
      </c>
    </row>
    <row r="49" spans="1:9" ht="13.5">
      <c r="A49" s="13">
        <v>47</v>
      </c>
      <c r="B49" s="14" t="s">
        <v>130</v>
      </c>
      <c r="C49" s="14" t="s">
        <v>102</v>
      </c>
      <c r="D49" s="35" t="s">
        <v>131</v>
      </c>
      <c r="E49" s="14">
        <v>86.6</v>
      </c>
      <c r="F49" s="15">
        <v>28.86666666666667</v>
      </c>
      <c r="G49" s="14">
        <v>74.74</v>
      </c>
      <c r="H49" s="16">
        <v>44.843999999999994</v>
      </c>
      <c r="I49" s="14">
        <f t="shared" si="1"/>
        <v>73.71066666666667</v>
      </c>
    </row>
    <row r="50" spans="1:9" ht="13.5">
      <c r="A50" s="13">
        <v>48</v>
      </c>
      <c r="B50" s="14" t="s">
        <v>132</v>
      </c>
      <c r="C50" s="14" t="s">
        <v>133</v>
      </c>
      <c r="D50" s="14" t="s">
        <v>134</v>
      </c>
      <c r="E50" s="14">
        <v>98.2</v>
      </c>
      <c r="F50" s="15">
        <v>32.73333333333334</v>
      </c>
      <c r="G50" s="14">
        <v>80.96</v>
      </c>
      <c r="H50" s="16">
        <v>48.57599999999999</v>
      </c>
      <c r="I50" s="14">
        <f t="shared" si="1"/>
        <v>81.30933333333334</v>
      </c>
    </row>
    <row r="51" spans="1:9" ht="13.5">
      <c r="A51" s="13">
        <v>49</v>
      </c>
      <c r="B51" s="14" t="s">
        <v>135</v>
      </c>
      <c r="C51" s="14" t="s">
        <v>133</v>
      </c>
      <c r="D51" s="14" t="s">
        <v>136</v>
      </c>
      <c r="E51" s="14">
        <v>97.2</v>
      </c>
      <c r="F51" s="15">
        <v>32.4</v>
      </c>
      <c r="G51" s="14">
        <v>79.4</v>
      </c>
      <c r="H51" s="16">
        <v>47.64</v>
      </c>
      <c r="I51" s="14">
        <f t="shared" si="1"/>
        <v>80.03999999999999</v>
      </c>
    </row>
    <row r="52" spans="1:9" ht="13.5">
      <c r="A52" s="13">
        <v>50</v>
      </c>
      <c r="B52" s="14" t="s">
        <v>137</v>
      </c>
      <c r="C52" s="14" t="s">
        <v>133</v>
      </c>
      <c r="D52" s="14" t="s">
        <v>138</v>
      </c>
      <c r="E52" s="14">
        <v>90.4</v>
      </c>
      <c r="F52" s="15">
        <v>30.13333333333334</v>
      </c>
      <c r="G52" s="14">
        <v>75.8</v>
      </c>
      <c r="H52" s="16">
        <v>45.48</v>
      </c>
      <c r="I52" s="14">
        <f t="shared" si="1"/>
        <v>75.61333333333334</v>
      </c>
    </row>
    <row r="53" spans="1:9" ht="13.5">
      <c r="A53" s="13">
        <v>51</v>
      </c>
      <c r="B53" s="14" t="s">
        <v>139</v>
      </c>
      <c r="C53" s="14" t="s">
        <v>133</v>
      </c>
      <c r="D53" s="14" t="s">
        <v>140</v>
      </c>
      <c r="E53" s="14">
        <v>88.6</v>
      </c>
      <c r="F53" s="15">
        <v>29.53333333333333</v>
      </c>
      <c r="G53" s="14">
        <v>82.16</v>
      </c>
      <c r="H53" s="16">
        <v>49.296</v>
      </c>
      <c r="I53" s="14">
        <f t="shared" si="1"/>
        <v>78.82933333333332</v>
      </c>
    </row>
    <row r="54" spans="1:9" ht="13.5">
      <c r="A54" s="13">
        <v>52</v>
      </c>
      <c r="B54" s="14" t="s">
        <v>141</v>
      </c>
      <c r="C54" s="14" t="s">
        <v>133</v>
      </c>
      <c r="D54" s="14" t="s">
        <v>142</v>
      </c>
      <c r="E54" s="14">
        <v>88.6</v>
      </c>
      <c r="F54" s="15">
        <v>29.53333333333333</v>
      </c>
      <c r="G54" s="14">
        <v>81.56</v>
      </c>
      <c r="H54" s="16">
        <v>48.936</v>
      </c>
      <c r="I54" s="14">
        <f t="shared" si="1"/>
        <v>78.46933333333334</v>
      </c>
    </row>
    <row r="55" spans="1:9" ht="13.5">
      <c r="A55" s="13">
        <v>53</v>
      </c>
      <c r="B55" s="14" t="s">
        <v>143</v>
      </c>
      <c r="C55" s="14" t="s">
        <v>133</v>
      </c>
      <c r="D55" s="14" t="s">
        <v>144</v>
      </c>
      <c r="E55" s="14">
        <v>87.6</v>
      </c>
      <c r="F55" s="15">
        <v>29.200000000000003</v>
      </c>
      <c r="G55" s="14">
        <v>78.86</v>
      </c>
      <c r="H55" s="16">
        <v>47.315999999999995</v>
      </c>
      <c r="I55" s="14">
        <f t="shared" si="1"/>
        <v>76.51599999999999</v>
      </c>
    </row>
    <row r="56" spans="1:9" ht="13.5">
      <c r="A56" s="13">
        <v>54</v>
      </c>
      <c r="B56" s="14" t="s">
        <v>145</v>
      </c>
      <c r="C56" s="14" t="s">
        <v>133</v>
      </c>
      <c r="D56" s="14" t="s">
        <v>146</v>
      </c>
      <c r="E56" s="14">
        <v>86.2</v>
      </c>
      <c r="F56" s="15">
        <v>28.733333333333338</v>
      </c>
      <c r="G56" s="14">
        <v>79.5</v>
      </c>
      <c r="H56" s="16">
        <v>47.7</v>
      </c>
      <c r="I56" s="14">
        <f t="shared" si="1"/>
        <v>76.43333333333334</v>
      </c>
    </row>
    <row r="57" spans="1:9" ht="13.5">
      <c r="A57" s="13">
        <v>55</v>
      </c>
      <c r="B57" s="14" t="s">
        <v>147</v>
      </c>
      <c r="C57" s="14" t="s">
        <v>133</v>
      </c>
      <c r="D57" s="14" t="s">
        <v>148</v>
      </c>
      <c r="E57" s="14">
        <v>85.4</v>
      </c>
      <c r="F57" s="15">
        <v>28.46666666666667</v>
      </c>
      <c r="G57" s="14">
        <v>79.72</v>
      </c>
      <c r="H57" s="16">
        <v>47.832</v>
      </c>
      <c r="I57" s="14">
        <f t="shared" si="1"/>
        <v>76.29866666666666</v>
      </c>
    </row>
    <row r="58" spans="1:9" ht="13.5">
      <c r="A58" s="13">
        <v>56</v>
      </c>
      <c r="B58" s="14" t="s">
        <v>149</v>
      </c>
      <c r="C58" s="14" t="s">
        <v>133</v>
      </c>
      <c r="D58" s="14" t="s">
        <v>150</v>
      </c>
      <c r="E58" s="14">
        <v>85.2</v>
      </c>
      <c r="F58" s="15">
        <v>28.4</v>
      </c>
      <c r="G58" s="14">
        <v>72.62</v>
      </c>
      <c r="H58" s="16">
        <v>43.572</v>
      </c>
      <c r="I58" s="14">
        <f t="shared" si="1"/>
        <v>71.97200000000001</v>
      </c>
    </row>
    <row r="59" spans="1:9" ht="13.5">
      <c r="A59" s="13">
        <v>57</v>
      </c>
      <c r="B59" s="14" t="s">
        <v>151</v>
      </c>
      <c r="C59" s="14" t="s">
        <v>133</v>
      </c>
      <c r="D59" s="14" t="s">
        <v>152</v>
      </c>
      <c r="E59" s="14">
        <v>84.8</v>
      </c>
      <c r="F59" s="15">
        <v>28.26666666666667</v>
      </c>
      <c r="G59" s="14">
        <v>81.46</v>
      </c>
      <c r="H59" s="16">
        <v>48.876</v>
      </c>
      <c r="I59" s="14">
        <f t="shared" si="1"/>
        <v>77.14266666666667</v>
      </c>
    </row>
    <row r="60" spans="1:9" ht="13.5">
      <c r="A60" s="13">
        <v>58</v>
      </c>
      <c r="B60" s="14" t="s">
        <v>153</v>
      </c>
      <c r="C60" s="14" t="s">
        <v>133</v>
      </c>
      <c r="D60" s="14" t="s">
        <v>154</v>
      </c>
      <c r="E60" s="14">
        <v>84.8</v>
      </c>
      <c r="F60" s="15">
        <v>28.26666666666667</v>
      </c>
      <c r="G60" s="14">
        <v>77.32</v>
      </c>
      <c r="H60" s="16">
        <v>46.391999999999996</v>
      </c>
      <c r="I60" s="14">
        <f t="shared" si="1"/>
        <v>74.65866666666666</v>
      </c>
    </row>
    <row r="61" spans="1:9" ht="13.5">
      <c r="A61" s="13">
        <v>59</v>
      </c>
      <c r="B61" s="14" t="s">
        <v>155</v>
      </c>
      <c r="C61" s="14" t="s">
        <v>133</v>
      </c>
      <c r="D61" s="14" t="s">
        <v>156</v>
      </c>
      <c r="E61" s="14">
        <v>84.4</v>
      </c>
      <c r="F61" s="15">
        <v>28.13333333333334</v>
      </c>
      <c r="G61" s="14">
        <v>74.32</v>
      </c>
      <c r="H61" s="16">
        <v>44.59199999999999</v>
      </c>
      <c r="I61" s="14">
        <f t="shared" si="1"/>
        <v>72.72533333333334</v>
      </c>
    </row>
    <row r="62" spans="1:9" ht="13.5">
      <c r="A62" s="13">
        <v>60</v>
      </c>
      <c r="B62" s="14" t="s">
        <v>157</v>
      </c>
      <c r="C62" s="14" t="s">
        <v>158</v>
      </c>
      <c r="D62" s="14" t="s">
        <v>159</v>
      </c>
      <c r="E62" s="14">
        <v>107.6</v>
      </c>
      <c r="F62" s="15">
        <v>35.86666666666667</v>
      </c>
      <c r="G62" s="14">
        <v>82.08</v>
      </c>
      <c r="H62" s="16">
        <v>49.248</v>
      </c>
      <c r="I62" s="14">
        <f t="shared" si="1"/>
        <v>85.11466666666666</v>
      </c>
    </row>
    <row r="63" spans="1:9" ht="13.5">
      <c r="A63" s="13">
        <v>61</v>
      </c>
      <c r="B63" s="14" t="s">
        <v>160</v>
      </c>
      <c r="C63" s="14" t="s">
        <v>158</v>
      </c>
      <c r="D63" s="14" t="s">
        <v>161</v>
      </c>
      <c r="E63" s="14">
        <v>105.2</v>
      </c>
      <c r="F63" s="15">
        <v>35.06666666666667</v>
      </c>
      <c r="G63" s="14">
        <v>84.6</v>
      </c>
      <c r="H63" s="16">
        <v>50.76</v>
      </c>
      <c r="I63" s="14">
        <f t="shared" si="1"/>
        <v>85.82666666666667</v>
      </c>
    </row>
    <row r="64" spans="1:9" ht="13.5">
      <c r="A64" s="13">
        <v>62</v>
      </c>
      <c r="B64" s="14" t="s">
        <v>162</v>
      </c>
      <c r="C64" s="14" t="s">
        <v>158</v>
      </c>
      <c r="D64" s="14" t="s">
        <v>163</v>
      </c>
      <c r="E64" s="14">
        <v>101.8</v>
      </c>
      <c r="F64" s="15">
        <v>33.93333333333333</v>
      </c>
      <c r="G64" s="14">
        <v>84.96</v>
      </c>
      <c r="H64" s="16">
        <v>50.97599999999999</v>
      </c>
      <c r="I64" s="14">
        <f t="shared" si="1"/>
        <v>84.90933333333332</v>
      </c>
    </row>
    <row r="65" spans="1:9" ht="13.5">
      <c r="A65" s="13">
        <v>63</v>
      </c>
      <c r="B65" s="14" t="s">
        <v>164</v>
      </c>
      <c r="C65" s="14" t="s">
        <v>158</v>
      </c>
      <c r="D65" s="14" t="s">
        <v>165</v>
      </c>
      <c r="E65" s="14">
        <v>97</v>
      </c>
      <c r="F65" s="15">
        <v>32.333333333333336</v>
      </c>
      <c r="G65" s="14">
        <v>78.04</v>
      </c>
      <c r="H65" s="16">
        <v>46.824000000000005</v>
      </c>
      <c r="I65" s="14">
        <f t="shared" si="1"/>
        <v>79.15733333333334</v>
      </c>
    </row>
    <row r="66" spans="1:9" ht="13.5">
      <c r="A66" s="13">
        <v>64</v>
      </c>
      <c r="B66" s="14" t="s">
        <v>166</v>
      </c>
      <c r="C66" s="14" t="s">
        <v>158</v>
      </c>
      <c r="D66" s="14" t="s">
        <v>167</v>
      </c>
      <c r="E66" s="14">
        <v>93.6</v>
      </c>
      <c r="F66" s="15">
        <v>31.200000000000003</v>
      </c>
      <c r="G66" s="14">
        <v>78.24</v>
      </c>
      <c r="H66" s="16">
        <v>46.943999999999996</v>
      </c>
      <c r="I66" s="14">
        <f t="shared" si="1"/>
        <v>78.144</v>
      </c>
    </row>
    <row r="67" spans="1:9" ht="13.5">
      <c r="A67" s="13">
        <v>65</v>
      </c>
      <c r="B67" s="14" t="s">
        <v>168</v>
      </c>
      <c r="C67" s="14" t="s">
        <v>158</v>
      </c>
      <c r="D67" s="14" t="s">
        <v>169</v>
      </c>
      <c r="E67" s="14">
        <v>93.4</v>
      </c>
      <c r="F67" s="15">
        <v>31.13333333333334</v>
      </c>
      <c r="G67" s="14">
        <v>80.5</v>
      </c>
      <c r="H67" s="16">
        <v>48.3</v>
      </c>
      <c r="I67" s="14">
        <f t="shared" si="1"/>
        <v>79.43333333333334</v>
      </c>
    </row>
    <row r="68" spans="1:9" ht="13.5">
      <c r="A68" s="13">
        <v>66</v>
      </c>
      <c r="B68" s="14" t="s">
        <v>170</v>
      </c>
      <c r="C68" s="14" t="s">
        <v>158</v>
      </c>
      <c r="D68" s="14" t="s">
        <v>171</v>
      </c>
      <c r="E68" s="14">
        <v>92.6</v>
      </c>
      <c r="F68" s="15">
        <v>30.86666666666667</v>
      </c>
      <c r="G68" s="14">
        <v>71.26</v>
      </c>
      <c r="H68" s="16">
        <v>42.756</v>
      </c>
      <c r="I68" s="14">
        <f aca="true" t="shared" si="2" ref="I68:I90">F68+H68</f>
        <v>73.62266666666667</v>
      </c>
    </row>
    <row r="69" spans="1:9" ht="13.5">
      <c r="A69" s="13">
        <v>67</v>
      </c>
      <c r="B69" s="14" t="s">
        <v>172</v>
      </c>
      <c r="C69" s="14" t="s">
        <v>158</v>
      </c>
      <c r="D69" s="14" t="s">
        <v>173</v>
      </c>
      <c r="E69" s="14">
        <v>91</v>
      </c>
      <c r="F69" s="15">
        <v>30.33333333333334</v>
      </c>
      <c r="G69" s="14">
        <v>78.54</v>
      </c>
      <c r="H69" s="16">
        <v>47.124</v>
      </c>
      <c r="I69" s="14">
        <f t="shared" si="2"/>
        <v>77.45733333333334</v>
      </c>
    </row>
    <row r="70" spans="1:9" ht="13.5">
      <c r="A70" s="13">
        <v>68</v>
      </c>
      <c r="B70" s="14" t="s">
        <v>174</v>
      </c>
      <c r="C70" s="14" t="s">
        <v>158</v>
      </c>
      <c r="D70" s="14" t="s">
        <v>175</v>
      </c>
      <c r="E70" s="14">
        <v>90.2</v>
      </c>
      <c r="F70" s="15">
        <v>30.06666666666667</v>
      </c>
      <c r="G70" s="14">
        <v>83.14</v>
      </c>
      <c r="H70" s="16">
        <v>49.884</v>
      </c>
      <c r="I70" s="14">
        <f t="shared" si="2"/>
        <v>79.95066666666668</v>
      </c>
    </row>
    <row r="71" spans="1:9" ht="13.5">
      <c r="A71" s="13">
        <v>69</v>
      </c>
      <c r="B71" s="14" t="s">
        <v>130</v>
      </c>
      <c r="C71" s="14" t="s">
        <v>158</v>
      </c>
      <c r="D71" s="14" t="s">
        <v>176</v>
      </c>
      <c r="E71" s="14">
        <v>88.4</v>
      </c>
      <c r="F71" s="15">
        <v>29.46666666666667</v>
      </c>
      <c r="G71" s="14">
        <v>71.6</v>
      </c>
      <c r="H71" s="16">
        <v>42.959999999999994</v>
      </c>
      <c r="I71" s="14">
        <f t="shared" si="2"/>
        <v>72.42666666666666</v>
      </c>
    </row>
    <row r="72" spans="1:9" ht="13.5">
      <c r="A72" s="13">
        <v>70</v>
      </c>
      <c r="B72" s="14" t="s">
        <v>177</v>
      </c>
      <c r="C72" s="14" t="s">
        <v>158</v>
      </c>
      <c r="D72" s="14" t="s">
        <v>178</v>
      </c>
      <c r="E72" s="14">
        <v>87.8</v>
      </c>
      <c r="F72" s="15">
        <v>29.26666666666667</v>
      </c>
      <c r="G72" s="14">
        <v>68.48</v>
      </c>
      <c r="H72" s="16">
        <v>41.088</v>
      </c>
      <c r="I72" s="14">
        <f t="shared" si="2"/>
        <v>70.35466666666667</v>
      </c>
    </row>
    <row r="73" spans="1:9" ht="13.5">
      <c r="A73" s="13">
        <v>71</v>
      </c>
      <c r="B73" s="14" t="s">
        <v>179</v>
      </c>
      <c r="C73" s="14" t="s">
        <v>180</v>
      </c>
      <c r="D73" s="14" t="s">
        <v>181</v>
      </c>
      <c r="E73" s="14">
        <v>98.6</v>
      </c>
      <c r="F73" s="15">
        <v>32.86666666666667</v>
      </c>
      <c r="G73" s="14">
        <v>80.76</v>
      </c>
      <c r="H73" s="16">
        <v>48.456</v>
      </c>
      <c r="I73" s="14">
        <f t="shared" si="2"/>
        <v>81.32266666666666</v>
      </c>
    </row>
    <row r="74" spans="1:9" ht="13.5">
      <c r="A74" s="13">
        <v>72</v>
      </c>
      <c r="B74" s="14" t="s">
        <v>182</v>
      </c>
      <c r="C74" s="14" t="s">
        <v>180</v>
      </c>
      <c r="D74" s="14" t="s">
        <v>183</v>
      </c>
      <c r="E74" s="14">
        <v>96.2</v>
      </c>
      <c r="F74" s="15">
        <v>32.06666666666667</v>
      </c>
      <c r="G74" s="14">
        <v>81.72</v>
      </c>
      <c r="H74" s="16">
        <v>49.032</v>
      </c>
      <c r="I74" s="14">
        <f t="shared" si="2"/>
        <v>81.09866666666667</v>
      </c>
    </row>
    <row r="75" spans="1:9" ht="13.5">
      <c r="A75" s="13">
        <v>73</v>
      </c>
      <c r="B75" s="14" t="s">
        <v>184</v>
      </c>
      <c r="C75" s="14" t="s">
        <v>180</v>
      </c>
      <c r="D75" s="14" t="s">
        <v>185</v>
      </c>
      <c r="E75" s="14">
        <v>93</v>
      </c>
      <c r="F75" s="15">
        <v>31</v>
      </c>
      <c r="G75" s="14">
        <v>79.12</v>
      </c>
      <c r="H75" s="16">
        <v>47.472</v>
      </c>
      <c r="I75" s="14">
        <f t="shared" si="2"/>
        <v>78.47200000000001</v>
      </c>
    </row>
    <row r="76" spans="1:9" ht="13.5">
      <c r="A76" s="13">
        <v>74</v>
      </c>
      <c r="B76" s="14" t="s">
        <v>186</v>
      </c>
      <c r="C76" s="14" t="s">
        <v>180</v>
      </c>
      <c r="D76" s="14" t="s">
        <v>187</v>
      </c>
      <c r="E76" s="14">
        <v>92.9</v>
      </c>
      <c r="F76" s="15">
        <v>30.96666666666667</v>
      </c>
      <c r="G76" s="14">
        <v>80.7</v>
      </c>
      <c r="H76" s="16">
        <v>48.42</v>
      </c>
      <c r="I76" s="14">
        <f t="shared" si="2"/>
        <v>79.38666666666667</v>
      </c>
    </row>
    <row r="77" spans="1:9" ht="13.5">
      <c r="A77" s="13">
        <v>75</v>
      </c>
      <c r="B77" s="14" t="s">
        <v>188</v>
      </c>
      <c r="C77" s="14" t="s">
        <v>180</v>
      </c>
      <c r="D77" s="14" t="s">
        <v>189</v>
      </c>
      <c r="E77" s="14">
        <v>92.2</v>
      </c>
      <c r="F77" s="15">
        <v>30.733333333333338</v>
      </c>
      <c r="G77" s="14">
        <v>82.5</v>
      </c>
      <c r="H77" s="16">
        <v>49.5</v>
      </c>
      <c r="I77" s="14">
        <f t="shared" si="2"/>
        <v>80.23333333333333</v>
      </c>
    </row>
    <row r="78" spans="1:9" ht="13.5">
      <c r="A78" s="13">
        <v>76</v>
      </c>
      <c r="B78" s="14" t="s">
        <v>190</v>
      </c>
      <c r="C78" s="14" t="s">
        <v>180</v>
      </c>
      <c r="D78" s="14" t="s">
        <v>191</v>
      </c>
      <c r="E78" s="14">
        <v>92.2</v>
      </c>
      <c r="F78" s="15">
        <v>30.733333333333338</v>
      </c>
      <c r="G78" s="14">
        <v>78.8</v>
      </c>
      <c r="H78" s="16">
        <v>47.279999999999994</v>
      </c>
      <c r="I78" s="14">
        <f t="shared" si="2"/>
        <v>78.01333333333334</v>
      </c>
    </row>
    <row r="79" spans="1:9" ht="13.5">
      <c r="A79" s="13">
        <v>77</v>
      </c>
      <c r="B79" s="14" t="s">
        <v>192</v>
      </c>
      <c r="C79" s="14" t="s">
        <v>180</v>
      </c>
      <c r="D79" s="14" t="s">
        <v>193</v>
      </c>
      <c r="E79" s="14">
        <v>92</v>
      </c>
      <c r="F79" s="15">
        <v>30.66666666666667</v>
      </c>
      <c r="G79" s="14">
        <v>81.44</v>
      </c>
      <c r="H79" s="16">
        <v>48.864</v>
      </c>
      <c r="I79" s="14">
        <f t="shared" si="2"/>
        <v>79.53066666666666</v>
      </c>
    </row>
    <row r="80" spans="1:9" ht="13.5">
      <c r="A80" s="13">
        <v>78</v>
      </c>
      <c r="B80" s="14" t="s">
        <v>194</v>
      </c>
      <c r="C80" s="14" t="s">
        <v>180</v>
      </c>
      <c r="D80" s="14" t="s">
        <v>195</v>
      </c>
      <c r="E80" s="14">
        <v>91.3</v>
      </c>
      <c r="F80" s="15">
        <v>30.433333333333334</v>
      </c>
      <c r="G80" s="14">
        <v>82.4</v>
      </c>
      <c r="H80" s="16">
        <v>49.440000000000005</v>
      </c>
      <c r="I80" s="14">
        <f t="shared" si="2"/>
        <v>79.87333333333333</v>
      </c>
    </row>
    <row r="81" spans="1:9" ht="13.5">
      <c r="A81" s="13">
        <v>79</v>
      </c>
      <c r="B81" s="14" t="s">
        <v>196</v>
      </c>
      <c r="C81" s="14" t="s">
        <v>180</v>
      </c>
      <c r="D81" s="14" t="s">
        <v>197</v>
      </c>
      <c r="E81" s="14">
        <v>91.3</v>
      </c>
      <c r="F81" s="15">
        <v>30.433333333333334</v>
      </c>
      <c r="G81" s="14">
        <v>82</v>
      </c>
      <c r="H81" s="16">
        <v>49.2</v>
      </c>
      <c r="I81" s="14">
        <f t="shared" si="2"/>
        <v>79.63333333333334</v>
      </c>
    </row>
    <row r="82" spans="1:9" ht="13.5">
      <c r="A82" s="13">
        <v>80</v>
      </c>
      <c r="B82" s="14" t="s">
        <v>198</v>
      </c>
      <c r="C82" s="14" t="s">
        <v>199</v>
      </c>
      <c r="D82" s="14" t="s">
        <v>200</v>
      </c>
      <c r="E82" s="14">
        <v>87.8</v>
      </c>
      <c r="F82" s="15">
        <v>29.26666666666667</v>
      </c>
      <c r="G82" s="14">
        <v>84.02</v>
      </c>
      <c r="H82" s="16">
        <v>50.412</v>
      </c>
      <c r="I82" s="14">
        <f t="shared" si="2"/>
        <v>79.67866666666667</v>
      </c>
    </row>
    <row r="83" spans="1:9" ht="13.5">
      <c r="A83" s="13">
        <v>81</v>
      </c>
      <c r="B83" s="14" t="s">
        <v>201</v>
      </c>
      <c r="C83" s="14" t="s">
        <v>199</v>
      </c>
      <c r="D83" s="14" t="s">
        <v>202</v>
      </c>
      <c r="E83" s="14">
        <v>83.4</v>
      </c>
      <c r="F83" s="15">
        <v>27.800000000000008</v>
      </c>
      <c r="G83" s="14">
        <v>85.82</v>
      </c>
      <c r="H83" s="16">
        <v>51.492</v>
      </c>
      <c r="I83" s="14">
        <f t="shared" si="2"/>
        <v>79.292</v>
      </c>
    </row>
    <row r="84" spans="1:9" ht="13.5">
      <c r="A84" s="13">
        <v>82</v>
      </c>
      <c r="B84" s="14" t="s">
        <v>203</v>
      </c>
      <c r="C84" s="14" t="s">
        <v>199</v>
      </c>
      <c r="D84" s="14" t="s">
        <v>204</v>
      </c>
      <c r="E84" s="14">
        <v>81.8</v>
      </c>
      <c r="F84" s="15">
        <v>27.26666666666667</v>
      </c>
      <c r="G84" s="14">
        <v>81.6</v>
      </c>
      <c r="H84" s="16">
        <v>48.959999999999994</v>
      </c>
      <c r="I84" s="14">
        <f t="shared" si="2"/>
        <v>76.22666666666666</v>
      </c>
    </row>
    <row r="85" spans="1:9" ht="13.5">
      <c r="A85" s="13">
        <v>83</v>
      </c>
      <c r="B85" s="14" t="s">
        <v>205</v>
      </c>
      <c r="C85" s="14" t="s">
        <v>206</v>
      </c>
      <c r="D85" s="14" t="s">
        <v>207</v>
      </c>
      <c r="E85" s="14">
        <v>97</v>
      </c>
      <c r="F85" s="15">
        <v>32.333333333333336</v>
      </c>
      <c r="G85" s="14">
        <v>84.12</v>
      </c>
      <c r="H85" s="16">
        <v>50.472</v>
      </c>
      <c r="I85" s="14">
        <f t="shared" si="2"/>
        <v>82.80533333333334</v>
      </c>
    </row>
    <row r="86" spans="1:9" ht="13.5">
      <c r="A86" s="13">
        <v>84</v>
      </c>
      <c r="B86" s="14" t="s">
        <v>208</v>
      </c>
      <c r="C86" s="14" t="s">
        <v>206</v>
      </c>
      <c r="D86" s="14" t="s">
        <v>209</v>
      </c>
      <c r="E86" s="14">
        <v>96.8</v>
      </c>
      <c r="F86" s="15">
        <v>32.26666666666667</v>
      </c>
      <c r="G86" s="14">
        <v>85.34</v>
      </c>
      <c r="H86" s="16">
        <v>51.204</v>
      </c>
      <c r="I86" s="14">
        <f t="shared" si="2"/>
        <v>83.47066666666667</v>
      </c>
    </row>
    <row r="87" spans="1:9" ht="13.5">
      <c r="A87" s="13">
        <v>85</v>
      </c>
      <c r="B87" s="14" t="s">
        <v>210</v>
      </c>
      <c r="C87" s="14" t="s">
        <v>206</v>
      </c>
      <c r="D87" s="14" t="s">
        <v>211</v>
      </c>
      <c r="E87" s="14">
        <v>96</v>
      </c>
      <c r="F87" s="15">
        <v>32</v>
      </c>
      <c r="G87" s="14">
        <v>82.2</v>
      </c>
      <c r="H87" s="16">
        <v>49.32</v>
      </c>
      <c r="I87" s="14">
        <f t="shared" si="2"/>
        <v>81.32</v>
      </c>
    </row>
    <row r="88" spans="1:9" ht="13.5">
      <c r="A88" s="13">
        <v>86</v>
      </c>
      <c r="B88" s="14" t="s">
        <v>212</v>
      </c>
      <c r="C88" s="14" t="s">
        <v>213</v>
      </c>
      <c r="D88" s="14" t="s">
        <v>214</v>
      </c>
      <c r="E88" s="14">
        <v>95.6</v>
      </c>
      <c r="F88" s="15">
        <v>31.86666666666667</v>
      </c>
      <c r="G88" s="14">
        <v>85.54</v>
      </c>
      <c r="H88" s="16">
        <v>51.324000000000005</v>
      </c>
      <c r="I88" s="14">
        <f t="shared" si="2"/>
        <v>83.19066666666667</v>
      </c>
    </row>
    <row r="89" spans="1:9" ht="13.5">
      <c r="A89" s="13">
        <v>87</v>
      </c>
      <c r="B89" s="14" t="s">
        <v>215</v>
      </c>
      <c r="C89" s="14" t="s">
        <v>213</v>
      </c>
      <c r="D89" s="14" t="s">
        <v>216</v>
      </c>
      <c r="E89" s="14">
        <v>94.6</v>
      </c>
      <c r="F89" s="15">
        <v>31.53333333333333</v>
      </c>
      <c r="G89" s="14">
        <v>81.96</v>
      </c>
      <c r="H89" s="16">
        <v>49.175999999999995</v>
      </c>
      <c r="I89" s="14">
        <f t="shared" si="2"/>
        <v>80.70933333333332</v>
      </c>
    </row>
    <row r="90" spans="1:9" ht="13.5">
      <c r="A90" s="13">
        <v>88</v>
      </c>
      <c r="B90" s="14" t="s">
        <v>217</v>
      </c>
      <c r="C90" s="14" t="s">
        <v>213</v>
      </c>
      <c r="D90" s="14" t="s">
        <v>218</v>
      </c>
      <c r="E90" s="14">
        <v>92</v>
      </c>
      <c r="F90" s="15">
        <v>30.66666666666667</v>
      </c>
      <c r="G90" s="14">
        <v>85.16</v>
      </c>
      <c r="H90" s="16">
        <v>51.096</v>
      </c>
      <c r="I90" s="14">
        <f t="shared" si="2"/>
        <v>81.76266666666666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走饭</cp:lastModifiedBy>
  <dcterms:created xsi:type="dcterms:W3CDTF">2023-03-15T00:34:46Z</dcterms:created>
  <dcterms:modified xsi:type="dcterms:W3CDTF">2024-05-25T04:43:33Z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D7110AC3283F40A5A4E15152FE7ACB58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true</vt:bool>
  </property>
</Properties>
</file>